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72" activeTab="0"/>
  </bookViews>
  <sheets>
    <sheet name="Actuel" sheetId="1" r:id="rId1"/>
    <sheet name="Proposé" sheetId="2" r:id="rId2"/>
    <sheet name="Proposé RR1" sheetId="3" r:id="rId3"/>
    <sheet name="Proposé GR1" sheetId="4" r:id="rId4"/>
    <sheet name="Proposé GR2" sheetId="5" r:id="rId5"/>
    <sheet name="Proposé GR3" sheetId="6" r:id="rId6"/>
  </sheets>
  <definedNames>
    <definedName name="SHEET_TITLE" localSheetId="0">"Actuel"</definedName>
    <definedName name="SHEET_TITLE" localSheetId="1">"Proposé"</definedName>
    <definedName name="SHEET_TITLE" localSheetId="3">"Proposé GR1"</definedName>
    <definedName name="SHEET_TITLE" localSheetId="4">"Proposé GR2"</definedName>
    <definedName name="SHEET_TITLE" localSheetId="5">"Proposé GR3"</definedName>
    <definedName name="SHEET_TITLE" localSheetId="2">"Proposé RR1"</definedName>
    <definedName name="xxx" localSheetId="2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<sst xmlns="http://schemas.openxmlformats.org/spreadsheetml/2006/main" count="151" uniqueCount="41">
  <si>
    <t>Carrière type 1</t>
  </si>
  <si>
    <t>Indices</t>
  </si>
  <si>
    <t>PFA</t>
  </si>
  <si>
    <t>Cumuls</t>
  </si>
  <si>
    <t>GR4</t>
  </si>
  <si>
    <t>Promotions</t>
  </si>
  <si>
    <t>Stg &gt; 1 an</t>
  </si>
  <si>
    <t>RR1</t>
  </si>
  <si>
    <t>Recrut. CDI</t>
  </si>
  <si>
    <t>JS</t>
  </si>
  <si>
    <t>Indice ancienneté</t>
  </si>
  <si>
    <t>Prime ancienneté x 13 mois en €</t>
  </si>
  <si>
    <t>PP</t>
  </si>
  <si>
    <t>GR5</t>
  </si>
  <si>
    <t>Mesure gle compl.</t>
  </si>
  <si>
    <t>GR1</t>
  </si>
  <si>
    <t>Ancienneté</t>
  </si>
  <si>
    <t>NIS</t>
  </si>
  <si>
    <t>Salaire brut annuel</t>
  </si>
  <si>
    <t>Système actuel</t>
  </si>
  <si>
    <t>GR3</t>
  </si>
  <si>
    <t>Augmentations</t>
  </si>
  <si>
    <t>salaire de base x 13 mois en €</t>
  </si>
  <si>
    <t>GR2</t>
  </si>
  <si>
    <t>Prime modernisation</t>
  </si>
  <si>
    <t>Compl. salar. hors NIS</t>
  </si>
  <si>
    <t>Différence cumulée</t>
  </si>
  <si>
    <t>Différence annuelle</t>
  </si>
  <si>
    <t>Cumul</t>
  </si>
  <si>
    <t>Perte nette moyenne par mois en €</t>
  </si>
  <si>
    <t>Système proposé</t>
  </si>
  <si>
    <t>Perte nette totale en €</t>
  </si>
  <si>
    <t>Passage au système proposé au niveau RR1 5 ans d'ancienneté</t>
  </si>
  <si>
    <t>13ème des primes intégrables = 250,54€ dont 33,42€ intégrés à la nouvelle prime d'ancienneté et 217,12€ (147 points) au salaire de base</t>
  </si>
  <si>
    <t>Fonctions</t>
  </si>
  <si>
    <t>Passage au système proposé au niveau GR1 11 ans d'ancienneté</t>
  </si>
  <si>
    <t>13ème des primes intégrables = 275,69€ dont 81,23€ intégrés à la nouvelle prime d'ancienneté et 194,46€ (132 points) au salaire de base</t>
  </si>
  <si>
    <t>Passage au système proposé au niveau GR2 17 ans d'ancienneté</t>
  </si>
  <si>
    <t>13ème des primes intégrables = 341,54€ dont 133,77€ intégrés à la nouvelle prime d'ancienneté et 207,77€ (141 points) au salaire de base</t>
  </si>
  <si>
    <t>Passage au système proposé au niveau GR3 23 ans d'ancienneté</t>
  </si>
  <si>
    <t>13ème des primes intégrables = 382,77€ dont 134,92€ intégrés à la nouvelle prime d'ancienneté et 247,85€ (168 points) au salaire de base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</si>
</sst>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0.00000"/>
  </numFmts>
  <fonts count="3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"/>
  <sheetViews>
    <sheetView tabSelected="1" zoomScaleSheetLayoutView="1" workbookViewId="0" topLeftCell="A1">
      <selection activeCell="A1" sqref="A1"/>
    </sheetView>
  </sheetViews>
  <sheetFormatPr defaultColWidth="11.421875" defaultRowHeight="12.75"/>
  <cols>
    <col min="1" max="1" width="29.00390625" style="1" customWidth="1"/>
    <col min="2" max="5" width="11.421875" style="3" customWidth="1"/>
    <col min="6" max="42" width="11.57421875" style="3" customWidth="1"/>
    <col min="43" max="253" width="11.57421875" style="1" customWidth="1"/>
  </cols>
  <sheetData>
    <row r="1" spans="1:6" ht="12.75">
      <c r="A1" s="1" t="s">
        <v>0</v>
      </c>
      <c r="F1" s="1"/>
    </row>
    <row r="2" spans="1:6" ht="12.75">
      <c r="A2" s="1" t="s">
        <v>19</v>
      </c>
      <c r="F2" s="1"/>
    </row>
    <row r="3" spans="1:41" ht="12.75">
      <c r="A3" s="1" t="s">
        <v>16</v>
      </c>
      <c r="B3" s="3">
        <v>0</v>
      </c>
      <c r="C3" s="3">
        <v>1</v>
      </c>
      <c r="D3" s="3">
        <f aca="true" t="shared" si="0" ref="D3:AO3">C3+1</f>
        <v>2</v>
      </c>
      <c r="E3" s="3">
        <f t="shared" si="0"/>
        <v>3</v>
      </c>
      <c r="F3" s="3">
        <f t="shared" si="0"/>
        <v>4</v>
      </c>
      <c r="G3" s="3">
        <f t="shared" si="0"/>
        <v>5</v>
      </c>
      <c r="H3" s="3">
        <f t="shared" si="0"/>
        <v>6</v>
      </c>
      <c r="I3" s="3">
        <f t="shared" si="0"/>
        <v>7</v>
      </c>
      <c r="J3" s="3">
        <f t="shared" si="0"/>
        <v>8</v>
      </c>
      <c r="K3" s="3">
        <f t="shared" si="0"/>
        <v>9</v>
      </c>
      <c r="L3" s="3">
        <f t="shared" si="0"/>
        <v>10</v>
      </c>
      <c r="M3" s="3">
        <f t="shared" si="0"/>
        <v>11</v>
      </c>
      <c r="N3" s="3">
        <f t="shared" si="0"/>
        <v>12</v>
      </c>
      <c r="O3" s="3">
        <f t="shared" si="0"/>
        <v>13</v>
      </c>
      <c r="P3" s="3">
        <f t="shared" si="0"/>
        <v>14</v>
      </c>
      <c r="Q3" s="3">
        <f t="shared" si="0"/>
        <v>15</v>
      </c>
      <c r="R3" s="3">
        <f t="shared" si="0"/>
        <v>16</v>
      </c>
      <c r="S3" s="3">
        <f t="shared" si="0"/>
        <v>17</v>
      </c>
      <c r="T3" s="3">
        <f t="shared" si="0"/>
        <v>18</v>
      </c>
      <c r="U3" s="3">
        <f t="shared" si="0"/>
        <v>19</v>
      </c>
      <c r="V3" s="3">
        <f t="shared" si="0"/>
        <v>20</v>
      </c>
      <c r="W3" s="3">
        <f t="shared" si="0"/>
        <v>21</v>
      </c>
      <c r="X3" s="3">
        <f t="shared" si="0"/>
        <v>22</v>
      </c>
      <c r="Y3" s="3">
        <f t="shared" si="0"/>
        <v>23</v>
      </c>
      <c r="Z3" s="3">
        <f t="shared" si="0"/>
        <v>24</v>
      </c>
      <c r="AA3" s="3">
        <f t="shared" si="0"/>
        <v>25</v>
      </c>
      <c r="AB3" s="3">
        <f t="shared" si="0"/>
        <v>26</v>
      </c>
      <c r="AC3" s="3">
        <f t="shared" si="0"/>
        <v>27</v>
      </c>
      <c r="AD3" s="3">
        <f t="shared" si="0"/>
        <v>28</v>
      </c>
      <c r="AE3" s="3">
        <f t="shared" si="0"/>
        <v>29</v>
      </c>
      <c r="AF3" s="3">
        <f t="shared" si="0"/>
        <v>30</v>
      </c>
      <c r="AG3" s="3">
        <f t="shared" si="0"/>
        <v>31</v>
      </c>
      <c r="AH3" s="3">
        <f t="shared" si="0"/>
        <v>32</v>
      </c>
      <c r="AI3" s="3">
        <f t="shared" si="0"/>
        <v>33</v>
      </c>
      <c r="AJ3" s="3">
        <f t="shared" si="0"/>
        <v>34</v>
      </c>
      <c r="AK3" s="3">
        <f t="shared" si="0"/>
        <v>35</v>
      </c>
      <c r="AL3" s="3">
        <f t="shared" si="0"/>
        <v>36</v>
      </c>
      <c r="AM3" s="3">
        <f t="shared" si="0"/>
        <v>37</v>
      </c>
      <c r="AN3" s="3">
        <f t="shared" si="0"/>
        <v>38</v>
      </c>
      <c r="AO3" s="3">
        <f t="shared" si="0"/>
        <v>39</v>
      </c>
    </row>
    <row r="4" spans="1:39" ht="12.75">
      <c r="A4" s="1" t="s">
        <v>5</v>
      </c>
      <c r="B4" s="3" t="s">
        <v>6</v>
      </c>
      <c r="C4" s="3" t="s">
        <v>7</v>
      </c>
      <c r="F4" s="3" t="s">
        <v>8</v>
      </c>
      <c r="H4" s="3" t="s">
        <v>9</v>
      </c>
      <c r="L4" s="3" t="s">
        <v>15</v>
      </c>
      <c r="O4" s="3" t="s">
        <v>12</v>
      </c>
      <c r="R4" s="3" t="s">
        <v>23</v>
      </c>
      <c r="U4" s="3" t="s">
        <v>12</v>
      </c>
      <c r="X4" s="3" t="s">
        <v>20</v>
      </c>
      <c r="AA4" s="3" t="s">
        <v>12</v>
      </c>
      <c r="AD4" s="3" t="s">
        <v>4</v>
      </c>
      <c r="AG4" s="3" t="s">
        <v>12</v>
      </c>
      <c r="AJ4" s="3" t="s">
        <v>13</v>
      </c>
      <c r="AM4" s="3" t="s">
        <v>12</v>
      </c>
    </row>
    <row r="5" spans="1:41" ht="12.75">
      <c r="A5" s="1" t="s">
        <v>1</v>
      </c>
      <c r="B5" s="3">
        <v>1300</v>
      </c>
      <c r="C5" s="3">
        <v>1463</v>
      </c>
      <c r="D5" s="3">
        <v>1463</v>
      </c>
      <c r="E5" s="3">
        <v>1609</v>
      </c>
      <c r="F5" s="6">
        <v>1609</v>
      </c>
      <c r="G5" s="3">
        <v>1689</v>
      </c>
      <c r="H5" s="3">
        <v>1821</v>
      </c>
      <c r="I5" s="3">
        <v>1821</v>
      </c>
      <c r="J5" s="3">
        <v>1875</v>
      </c>
      <c r="K5" s="3">
        <v>1875</v>
      </c>
      <c r="L5" s="3">
        <v>2030</v>
      </c>
      <c r="M5" s="3">
        <v>2030</v>
      </c>
      <c r="N5" s="3">
        <v>2091</v>
      </c>
      <c r="O5" s="3">
        <v>2195</v>
      </c>
      <c r="P5" s="3">
        <v>2195</v>
      </c>
      <c r="Q5" s="3">
        <v>2195</v>
      </c>
      <c r="R5" s="3">
        <v>2360</v>
      </c>
      <c r="S5" s="3">
        <v>2360</v>
      </c>
      <c r="T5" s="3">
        <v>2360</v>
      </c>
      <c r="U5" s="3">
        <v>2478</v>
      </c>
      <c r="V5" s="3">
        <v>2478</v>
      </c>
      <c r="W5" s="3">
        <v>2478</v>
      </c>
      <c r="X5" s="3">
        <v>2664</v>
      </c>
      <c r="Y5" s="3">
        <v>2664</v>
      </c>
      <c r="Z5" s="3">
        <v>2664</v>
      </c>
      <c r="AA5" s="3">
        <v>2797</v>
      </c>
      <c r="AB5" s="3">
        <v>2797</v>
      </c>
      <c r="AC5" s="3">
        <v>2797</v>
      </c>
      <c r="AD5" s="3">
        <v>3007</v>
      </c>
      <c r="AE5" s="3">
        <v>3007</v>
      </c>
      <c r="AF5" s="3">
        <v>3007</v>
      </c>
      <c r="AG5" s="3">
        <v>3157</v>
      </c>
      <c r="AH5" s="3">
        <v>3157</v>
      </c>
      <c r="AI5" s="3">
        <v>3157</v>
      </c>
      <c r="AJ5" s="3">
        <v>3394</v>
      </c>
      <c r="AK5" s="3">
        <v>3394</v>
      </c>
      <c r="AL5" s="3">
        <v>3394</v>
      </c>
      <c r="AM5" s="3">
        <v>3564</v>
      </c>
      <c r="AN5" s="3">
        <v>3564</v>
      </c>
      <c r="AO5" s="3">
        <v>3564</v>
      </c>
    </row>
    <row r="6" spans="1:42" ht="12.75">
      <c r="A6" s="1" t="s">
        <v>21</v>
      </c>
      <c r="C6" s="4">
        <v>0.125</v>
      </c>
      <c r="D6" s="7"/>
      <c r="E6" s="2">
        <v>0.1</v>
      </c>
      <c r="G6" s="4">
        <v>0.05</v>
      </c>
      <c r="H6" s="4">
        <v>0.075</v>
      </c>
      <c r="J6" s="4">
        <v>0.03</v>
      </c>
      <c r="L6" s="4">
        <v>0.083</v>
      </c>
      <c r="N6" s="4">
        <v>0.03</v>
      </c>
      <c r="O6" s="4">
        <v>0.05</v>
      </c>
      <c r="R6" s="4">
        <v>0.075</v>
      </c>
      <c r="U6" s="4">
        <v>0.05</v>
      </c>
      <c r="X6" s="4">
        <v>0.075</v>
      </c>
      <c r="AA6" s="4">
        <v>0.05</v>
      </c>
      <c r="AD6" s="4">
        <v>0.075</v>
      </c>
      <c r="AG6" s="4">
        <v>0.05</v>
      </c>
      <c r="AJ6" s="4">
        <v>0.075</v>
      </c>
      <c r="AM6" s="4">
        <v>0.05</v>
      </c>
      <c r="AP6" s="4"/>
    </row>
    <row r="8" spans="1:41" ht="12.75">
      <c r="A8" s="1" t="s">
        <v>10</v>
      </c>
      <c r="B8" s="3">
        <v>1070</v>
      </c>
      <c r="C8" s="3">
        <v>1120</v>
      </c>
      <c r="D8" s="3">
        <v>1170</v>
      </c>
      <c r="E8" s="3">
        <v>1210</v>
      </c>
      <c r="F8" s="3">
        <v>1210</v>
      </c>
      <c r="G8" s="3">
        <v>1250</v>
      </c>
      <c r="H8" s="3">
        <v>1280</v>
      </c>
      <c r="I8" s="3">
        <v>1300</v>
      </c>
      <c r="J8" s="3">
        <v>1300</v>
      </c>
      <c r="K8" s="3">
        <v>1300</v>
      </c>
      <c r="L8" s="3">
        <v>1480</v>
      </c>
      <c r="M8" s="3">
        <v>1480</v>
      </c>
      <c r="N8" s="3">
        <v>1480</v>
      </c>
      <c r="O8" s="3">
        <v>1480</v>
      </c>
      <c r="P8" s="3">
        <v>1480</v>
      </c>
      <c r="Q8" s="3">
        <v>1480</v>
      </c>
      <c r="R8" s="3">
        <v>1590</v>
      </c>
      <c r="S8" s="3">
        <v>1590</v>
      </c>
      <c r="T8" s="3">
        <v>1590</v>
      </c>
      <c r="U8" s="3">
        <v>1590</v>
      </c>
      <c r="V8" s="3">
        <v>1590</v>
      </c>
      <c r="W8" s="3">
        <v>1590</v>
      </c>
      <c r="X8" s="3">
        <v>2000</v>
      </c>
      <c r="Y8" s="3">
        <v>2000</v>
      </c>
      <c r="Z8" s="3">
        <v>2000</v>
      </c>
      <c r="AA8" s="3">
        <v>2000</v>
      </c>
      <c r="AB8" s="3">
        <v>2000</v>
      </c>
      <c r="AC8" s="3">
        <v>2000</v>
      </c>
      <c r="AD8" s="3">
        <v>2100</v>
      </c>
      <c r="AE8" s="3">
        <v>2100</v>
      </c>
      <c r="AF8" s="3">
        <v>2100</v>
      </c>
      <c r="AG8" s="3">
        <v>2100</v>
      </c>
      <c r="AH8" s="3">
        <v>2100</v>
      </c>
      <c r="AI8" s="3">
        <v>2100</v>
      </c>
      <c r="AJ8" s="3">
        <v>2200</v>
      </c>
      <c r="AK8" s="3">
        <v>2200</v>
      </c>
      <c r="AL8" s="3">
        <v>2200</v>
      </c>
      <c r="AM8" s="3">
        <v>2200</v>
      </c>
      <c r="AN8" s="3">
        <v>2200</v>
      </c>
      <c r="AO8" s="3">
        <v>2200</v>
      </c>
    </row>
    <row r="10" spans="1:253" ht="12.75">
      <c r="A10" s="5" t="s">
        <v>22</v>
      </c>
      <c r="B10" s="6">
        <f aca="true" t="shared" si="1" ref="B10:AO10">ROUNDUP(PRODUCT(B5,1.47661,13),0)</f>
        <v>24955</v>
      </c>
      <c r="C10" s="6">
        <f t="shared" si="1"/>
        <v>28084</v>
      </c>
      <c r="D10" s="6">
        <f t="shared" si="1"/>
        <v>28084</v>
      </c>
      <c r="E10" s="6">
        <f t="shared" si="1"/>
        <v>30887</v>
      </c>
      <c r="F10" s="6">
        <f t="shared" si="1"/>
        <v>30887</v>
      </c>
      <c r="G10" s="6">
        <f t="shared" si="1"/>
        <v>32422</v>
      </c>
      <c r="H10" s="6">
        <f t="shared" si="1"/>
        <v>34956</v>
      </c>
      <c r="I10" s="6">
        <f t="shared" si="1"/>
        <v>34956</v>
      </c>
      <c r="J10" s="6">
        <f t="shared" si="1"/>
        <v>35993</v>
      </c>
      <c r="K10" s="6">
        <f t="shared" si="1"/>
        <v>35993</v>
      </c>
      <c r="L10" s="6">
        <f t="shared" si="1"/>
        <v>38968</v>
      </c>
      <c r="M10" s="6">
        <f t="shared" si="1"/>
        <v>38968</v>
      </c>
      <c r="N10" s="6">
        <f t="shared" si="1"/>
        <v>40139</v>
      </c>
      <c r="O10" s="6">
        <f t="shared" si="1"/>
        <v>42136</v>
      </c>
      <c r="P10" s="6">
        <f t="shared" si="1"/>
        <v>42136</v>
      </c>
      <c r="Q10" s="6">
        <f t="shared" si="1"/>
        <v>42136</v>
      </c>
      <c r="R10" s="6">
        <f t="shared" si="1"/>
        <v>45303</v>
      </c>
      <c r="S10" s="6">
        <f t="shared" si="1"/>
        <v>45303</v>
      </c>
      <c r="T10" s="6">
        <f t="shared" si="1"/>
        <v>45303</v>
      </c>
      <c r="U10" s="6">
        <f t="shared" si="1"/>
        <v>47568</v>
      </c>
      <c r="V10" s="6">
        <f t="shared" si="1"/>
        <v>47568</v>
      </c>
      <c r="W10" s="6">
        <f t="shared" si="1"/>
        <v>47568</v>
      </c>
      <c r="X10" s="6">
        <f t="shared" si="1"/>
        <v>51138</v>
      </c>
      <c r="Y10" s="6">
        <f t="shared" si="1"/>
        <v>51138</v>
      </c>
      <c r="Z10" s="6">
        <f t="shared" si="1"/>
        <v>51138</v>
      </c>
      <c r="AA10" s="6">
        <f t="shared" si="1"/>
        <v>53692</v>
      </c>
      <c r="AB10" s="6">
        <f t="shared" si="1"/>
        <v>53692</v>
      </c>
      <c r="AC10" s="6">
        <f t="shared" si="1"/>
        <v>53692</v>
      </c>
      <c r="AD10" s="6">
        <f t="shared" si="1"/>
        <v>57723</v>
      </c>
      <c r="AE10" s="6">
        <f t="shared" si="1"/>
        <v>57723</v>
      </c>
      <c r="AF10" s="6">
        <f t="shared" si="1"/>
        <v>57723</v>
      </c>
      <c r="AG10" s="6">
        <f t="shared" si="1"/>
        <v>60602</v>
      </c>
      <c r="AH10" s="6">
        <f t="shared" si="1"/>
        <v>60602</v>
      </c>
      <c r="AI10" s="6">
        <f t="shared" si="1"/>
        <v>60602</v>
      </c>
      <c r="AJ10" s="6">
        <f t="shared" si="1"/>
        <v>65151</v>
      </c>
      <c r="AK10" s="6">
        <f t="shared" si="1"/>
        <v>65151</v>
      </c>
      <c r="AL10" s="6">
        <f t="shared" si="1"/>
        <v>65151</v>
      </c>
      <c r="AM10" s="6">
        <f t="shared" si="1"/>
        <v>68415</v>
      </c>
      <c r="AN10" s="6">
        <f t="shared" si="1"/>
        <v>68415</v>
      </c>
      <c r="AO10" s="6">
        <f t="shared" si="1"/>
        <v>68415</v>
      </c>
      <c r="AP10" s="6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2" spans="1:41" ht="12.75">
      <c r="A12" s="1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f>ROUNDUP(PRODUCT(PRODUCT(G8,0.05),1.47661,13),0)</f>
        <v>1200</v>
      </c>
      <c r="H12" s="3">
        <f>ROUNDUP(PRODUCT(PRODUCT(H8,0.05),1.47661,13),0)</f>
        <v>1229</v>
      </c>
      <c r="I12" s="3">
        <f>ROUNDUP(PRODUCT(PRODUCT(I8,0.05),1.47661,13),0)</f>
        <v>1248</v>
      </c>
      <c r="J12" s="3">
        <f>ROUNDUP(PRODUCT(PRODUCT(J8,0.05),1.47661,13),0)</f>
        <v>1248</v>
      </c>
      <c r="K12" s="3">
        <f>ROUNDUP(PRODUCT(PRODUCT(K8,0.05),1.47661,13),0)</f>
        <v>1248</v>
      </c>
      <c r="L12" s="3">
        <f>ROUNDUP(PRODUCT(PRODUCT(L8,0.1),1.47661,13),0)</f>
        <v>2841</v>
      </c>
      <c r="M12" s="3">
        <f>ROUNDUP(PRODUCT(PRODUCT(M8,0.1),1.47661,13),0)</f>
        <v>2841</v>
      </c>
      <c r="N12" s="3">
        <f>ROUNDUP(PRODUCT(PRODUCT(N8,0.1),1.47661,13),0)</f>
        <v>2841</v>
      </c>
      <c r="O12" s="3">
        <f>ROUNDUP(PRODUCT(PRODUCT(O8,0.1),1.47661,13),0)</f>
        <v>2841</v>
      </c>
      <c r="P12" s="3">
        <f>ROUNDUP(PRODUCT(PRODUCT(P8,0.1),1.47661,13),0)</f>
        <v>2841</v>
      </c>
      <c r="Q12" s="3">
        <f>ROUNDUP(PRODUCT(PRODUCT(Q8,0.15),1.47661,13),0)</f>
        <v>4262</v>
      </c>
      <c r="R12" s="3">
        <f>ROUNDUP(PRODUCT(PRODUCT(R8,0.15),1.47661,13),0)</f>
        <v>4579</v>
      </c>
      <c r="S12" s="3">
        <f>ROUNDUP(PRODUCT(PRODUCT(S8,0.15),1.47661,13),0)</f>
        <v>4579</v>
      </c>
      <c r="T12" s="3">
        <f>ROUNDUP(PRODUCT(PRODUCT(T8,0.15),1.47661,13),0)</f>
        <v>4579</v>
      </c>
      <c r="U12" s="3">
        <f>ROUNDUP(PRODUCT(PRODUCT(U8,0.15),1.47661,13),0)</f>
        <v>4579</v>
      </c>
      <c r="V12" s="3">
        <f>ROUNDUP(PRODUCT(PRODUCT(V8,0.2),1.47661,13),0)</f>
        <v>6105</v>
      </c>
      <c r="W12" s="3">
        <f>ROUNDUP(PRODUCT(PRODUCT(W8,0.2),1.47661,13),0)</f>
        <v>6105</v>
      </c>
      <c r="X12" s="3">
        <f>ROUNDUP(PRODUCT(PRODUCT(X8,0.2),1.47661,13),0)</f>
        <v>7679</v>
      </c>
      <c r="Y12" s="3">
        <f>ROUNDUP(PRODUCT(PRODUCT(Y8,0.2),1.47661,13),0)</f>
        <v>7679</v>
      </c>
      <c r="Z12" s="3">
        <f>ROUNDUP(PRODUCT(PRODUCT(Z8,0.2),1.47661,13),0)</f>
        <v>7679</v>
      </c>
      <c r="AA12" s="3">
        <f aca="true" t="shared" si="2" ref="AA12:AO12">ROUNDUP(PRODUCT(PRODUCT(AA8,0.25),1.47661,13),0)</f>
        <v>9598</v>
      </c>
      <c r="AB12" s="3">
        <f t="shared" si="2"/>
        <v>9598</v>
      </c>
      <c r="AC12" s="3">
        <f t="shared" si="2"/>
        <v>9598</v>
      </c>
      <c r="AD12" s="3">
        <f t="shared" si="2"/>
        <v>10078</v>
      </c>
      <c r="AE12" s="3">
        <f t="shared" si="2"/>
        <v>10078</v>
      </c>
      <c r="AF12" s="3">
        <f t="shared" si="2"/>
        <v>10078</v>
      </c>
      <c r="AG12" s="3">
        <f t="shared" si="2"/>
        <v>10078</v>
      </c>
      <c r="AH12" s="3">
        <f t="shared" si="2"/>
        <v>10078</v>
      </c>
      <c r="AI12" s="3">
        <f t="shared" si="2"/>
        <v>10078</v>
      </c>
      <c r="AJ12" s="3">
        <f t="shared" si="2"/>
        <v>10558</v>
      </c>
      <c r="AK12" s="3">
        <f t="shared" si="2"/>
        <v>10558</v>
      </c>
      <c r="AL12" s="3">
        <f t="shared" si="2"/>
        <v>10558</v>
      </c>
      <c r="AM12" s="3">
        <f t="shared" si="2"/>
        <v>10558</v>
      </c>
      <c r="AN12" s="3">
        <f t="shared" si="2"/>
        <v>10558</v>
      </c>
      <c r="AO12" s="3">
        <f t="shared" si="2"/>
        <v>10558</v>
      </c>
    </row>
    <row r="14" spans="1:41" ht="12.75">
      <c r="A14" s="1" t="s">
        <v>24</v>
      </c>
      <c r="B14" s="3">
        <v>275</v>
      </c>
      <c r="C14" s="3">
        <v>275</v>
      </c>
      <c r="D14" s="3">
        <v>275</v>
      </c>
      <c r="E14" s="3">
        <v>275</v>
      </c>
      <c r="F14" s="3">
        <v>275</v>
      </c>
      <c r="G14" s="3">
        <v>275</v>
      </c>
      <c r="H14" s="3">
        <v>275</v>
      </c>
      <c r="I14" s="3">
        <v>275</v>
      </c>
      <c r="J14" s="3">
        <v>275</v>
      </c>
      <c r="K14" s="3">
        <v>275</v>
      </c>
      <c r="L14" s="3">
        <v>275</v>
      </c>
      <c r="M14" s="3">
        <v>275</v>
      </c>
      <c r="N14" s="3">
        <v>275</v>
      </c>
      <c r="O14" s="3">
        <v>275</v>
      </c>
      <c r="P14" s="3">
        <v>275</v>
      </c>
      <c r="Q14" s="3">
        <v>275</v>
      </c>
      <c r="R14" s="3">
        <v>275</v>
      </c>
      <c r="S14" s="3">
        <v>275</v>
      </c>
      <c r="T14" s="3">
        <v>275</v>
      </c>
      <c r="U14" s="3">
        <v>275</v>
      </c>
      <c r="V14" s="3">
        <v>275</v>
      </c>
      <c r="W14" s="3">
        <v>275</v>
      </c>
      <c r="X14" s="3">
        <v>275</v>
      </c>
      <c r="Y14" s="3">
        <v>275</v>
      </c>
      <c r="Z14" s="3">
        <v>275</v>
      </c>
      <c r="AA14" s="3">
        <v>275</v>
      </c>
      <c r="AB14" s="3">
        <v>275</v>
      </c>
      <c r="AC14" s="3">
        <v>275</v>
      </c>
      <c r="AD14" s="3">
        <v>275</v>
      </c>
      <c r="AE14" s="3">
        <v>275</v>
      </c>
      <c r="AF14" s="3">
        <v>275</v>
      </c>
      <c r="AG14" s="3">
        <v>275</v>
      </c>
      <c r="AH14" s="3">
        <v>275</v>
      </c>
      <c r="AI14" s="3">
        <v>275</v>
      </c>
      <c r="AJ14" s="3">
        <v>275</v>
      </c>
      <c r="AK14" s="3">
        <v>275</v>
      </c>
      <c r="AL14" s="3">
        <v>275</v>
      </c>
      <c r="AM14" s="3">
        <v>275</v>
      </c>
      <c r="AN14" s="3">
        <v>275</v>
      </c>
      <c r="AO14" s="3">
        <v>275</v>
      </c>
    </row>
    <row r="15" spans="1:41" ht="12.75">
      <c r="A15" s="1" t="s">
        <v>17</v>
      </c>
      <c r="G15" s="3">
        <f aca="true" t="shared" si="3" ref="G15:AO15">ROUNDUP(PRODUCT(G10,0.076923077),0)</f>
        <v>2495</v>
      </c>
      <c r="H15" s="3">
        <f t="shared" si="3"/>
        <v>2689</v>
      </c>
      <c r="I15" s="3">
        <f t="shared" si="3"/>
        <v>2689</v>
      </c>
      <c r="J15" s="3">
        <f t="shared" si="3"/>
        <v>2769</v>
      </c>
      <c r="K15" s="3">
        <f t="shared" si="3"/>
        <v>2769</v>
      </c>
      <c r="L15" s="3">
        <f t="shared" si="3"/>
        <v>2998</v>
      </c>
      <c r="M15" s="3">
        <f t="shared" si="3"/>
        <v>2998</v>
      </c>
      <c r="N15" s="3">
        <f t="shared" si="3"/>
        <v>3088</v>
      </c>
      <c r="O15" s="3">
        <f t="shared" si="3"/>
        <v>3242</v>
      </c>
      <c r="P15" s="3">
        <f t="shared" si="3"/>
        <v>3242</v>
      </c>
      <c r="Q15" s="3">
        <f t="shared" si="3"/>
        <v>3242</v>
      </c>
      <c r="R15" s="3">
        <f t="shared" si="3"/>
        <v>3485</v>
      </c>
      <c r="S15" s="3">
        <f t="shared" si="3"/>
        <v>3485</v>
      </c>
      <c r="T15" s="3">
        <f t="shared" si="3"/>
        <v>3485</v>
      </c>
      <c r="U15" s="3">
        <f t="shared" si="3"/>
        <v>3660</v>
      </c>
      <c r="V15" s="3">
        <f t="shared" si="3"/>
        <v>3660</v>
      </c>
      <c r="W15" s="3">
        <f t="shared" si="3"/>
        <v>3660</v>
      </c>
      <c r="X15" s="3">
        <f t="shared" si="3"/>
        <v>3934</v>
      </c>
      <c r="Y15" s="3">
        <f t="shared" si="3"/>
        <v>3934</v>
      </c>
      <c r="Z15" s="3">
        <f t="shared" si="3"/>
        <v>3934</v>
      </c>
      <c r="AA15" s="3">
        <f t="shared" si="3"/>
        <v>4131</v>
      </c>
      <c r="AB15" s="3">
        <f t="shared" si="3"/>
        <v>4131</v>
      </c>
      <c r="AC15" s="3">
        <f t="shared" si="3"/>
        <v>4131</v>
      </c>
      <c r="AD15" s="3">
        <f t="shared" si="3"/>
        <v>4441</v>
      </c>
      <c r="AE15" s="3">
        <f t="shared" si="3"/>
        <v>4441</v>
      </c>
      <c r="AF15" s="3">
        <f t="shared" si="3"/>
        <v>4441</v>
      </c>
      <c r="AG15" s="3">
        <f t="shared" si="3"/>
        <v>4662</v>
      </c>
      <c r="AH15" s="3">
        <f t="shared" si="3"/>
        <v>4662</v>
      </c>
      <c r="AI15" s="3">
        <f t="shared" si="3"/>
        <v>4662</v>
      </c>
      <c r="AJ15" s="3">
        <f t="shared" si="3"/>
        <v>5012</v>
      </c>
      <c r="AK15" s="3">
        <f t="shared" si="3"/>
        <v>5012</v>
      </c>
      <c r="AL15" s="3">
        <f t="shared" si="3"/>
        <v>5012</v>
      </c>
      <c r="AM15" s="3">
        <f t="shared" si="3"/>
        <v>5263</v>
      </c>
      <c r="AN15" s="3">
        <f t="shared" si="3"/>
        <v>5263</v>
      </c>
      <c r="AO15" s="3">
        <f t="shared" si="3"/>
        <v>5263</v>
      </c>
    </row>
    <row r="16" spans="1:41" ht="12.75">
      <c r="A16" s="1" t="s">
        <v>14</v>
      </c>
      <c r="B16" s="3">
        <f aca="true" t="shared" si="4" ref="B16:AO16">ROUNDUP(PRODUCT(B10,0.014990742),0)</f>
        <v>375</v>
      </c>
      <c r="C16" s="3">
        <f t="shared" si="4"/>
        <v>421</v>
      </c>
      <c r="D16" s="3">
        <f t="shared" si="4"/>
        <v>421</v>
      </c>
      <c r="E16" s="3">
        <f t="shared" si="4"/>
        <v>464</v>
      </c>
      <c r="F16" s="3">
        <f t="shared" si="4"/>
        <v>464</v>
      </c>
      <c r="G16" s="3">
        <f t="shared" si="4"/>
        <v>487</v>
      </c>
      <c r="H16" s="3">
        <f t="shared" si="4"/>
        <v>525</v>
      </c>
      <c r="I16" s="3">
        <f t="shared" si="4"/>
        <v>525</v>
      </c>
      <c r="J16" s="3">
        <f t="shared" si="4"/>
        <v>540</v>
      </c>
      <c r="K16" s="3">
        <f t="shared" si="4"/>
        <v>540</v>
      </c>
      <c r="L16" s="3">
        <f t="shared" si="4"/>
        <v>585</v>
      </c>
      <c r="M16" s="3">
        <f t="shared" si="4"/>
        <v>585</v>
      </c>
      <c r="N16" s="3">
        <f t="shared" si="4"/>
        <v>602</v>
      </c>
      <c r="O16" s="3">
        <f t="shared" si="4"/>
        <v>632</v>
      </c>
      <c r="P16" s="3">
        <f t="shared" si="4"/>
        <v>632</v>
      </c>
      <c r="Q16" s="3">
        <f t="shared" si="4"/>
        <v>632</v>
      </c>
      <c r="R16" s="3">
        <f t="shared" si="4"/>
        <v>680</v>
      </c>
      <c r="S16" s="3">
        <f t="shared" si="4"/>
        <v>680</v>
      </c>
      <c r="T16" s="3">
        <f t="shared" si="4"/>
        <v>680</v>
      </c>
      <c r="U16" s="3">
        <f t="shared" si="4"/>
        <v>714</v>
      </c>
      <c r="V16" s="3">
        <f t="shared" si="4"/>
        <v>714</v>
      </c>
      <c r="W16" s="3">
        <f t="shared" si="4"/>
        <v>714</v>
      </c>
      <c r="X16" s="3">
        <f t="shared" si="4"/>
        <v>767</v>
      </c>
      <c r="Y16" s="3">
        <f t="shared" si="4"/>
        <v>767</v>
      </c>
      <c r="Z16" s="3">
        <f t="shared" si="4"/>
        <v>767</v>
      </c>
      <c r="AA16" s="3">
        <f t="shared" si="4"/>
        <v>805</v>
      </c>
      <c r="AB16" s="3">
        <f t="shared" si="4"/>
        <v>805</v>
      </c>
      <c r="AC16" s="3">
        <f t="shared" si="4"/>
        <v>805</v>
      </c>
      <c r="AD16" s="3">
        <f t="shared" si="4"/>
        <v>866</v>
      </c>
      <c r="AE16" s="3">
        <f t="shared" si="4"/>
        <v>866</v>
      </c>
      <c r="AF16" s="3">
        <f t="shared" si="4"/>
        <v>866</v>
      </c>
      <c r="AG16" s="3">
        <f t="shared" si="4"/>
        <v>909</v>
      </c>
      <c r="AH16" s="3">
        <f t="shared" si="4"/>
        <v>909</v>
      </c>
      <c r="AI16" s="3">
        <f t="shared" si="4"/>
        <v>909</v>
      </c>
      <c r="AJ16" s="3">
        <f t="shared" si="4"/>
        <v>977</v>
      </c>
      <c r="AK16" s="3">
        <f t="shared" si="4"/>
        <v>977</v>
      </c>
      <c r="AL16" s="3">
        <f t="shared" si="4"/>
        <v>977</v>
      </c>
      <c r="AM16" s="3">
        <f t="shared" si="4"/>
        <v>1026</v>
      </c>
      <c r="AN16" s="3">
        <f t="shared" si="4"/>
        <v>1026</v>
      </c>
      <c r="AO16" s="3">
        <f t="shared" si="4"/>
        <v>1026</v>
      </c>
    </row>
    <row r="17" spans="1:6" ht="12.75">
      <c r="A17" s="1" t="s">
        <v>2</v>
      </c>
      <c r="B17" s="3">
        <v>1232</v>
      </c>
      <c r="C17" s="3">
        <v>1232</v>
      </c>
      <c r="D17" s="3">
        <v>1232</v>
      </c>
      <c r="E17" s="3">
        <v>1232</v>
      </c>
      <c r="F17" s="3">
        <v>1232</v>
      </c>
    </row>
    <row r="18" spans="1:6" ht="12.75">
      <c r="A18" s="1" t="s">
        <v>25</v>
      </c>
      <c r="B18" s="3">
        <v>550</v>
      </c>
      <c r="C18" s="3">
        <v>550</v>
      </c>
      <c r="D18" s="3">
        <v>550</v>
      </c>
      <c r="E18" s="3">
        <v>550</v>
      </c>
      <c r="F18" s="3">
        <v>550</v>
      </c>
    </row>
    <row r="20" spans="1:43" ht="12.75">
      <c r="A20" s="1" t="s">
        <v>18</v>
      </c>
      <c r="B20" s="6">
        <f aca="true" t="shared" si="5" ref="B20:AO20">SUM(B10,B12,B14:B18)</f>
        <v>27387</v>
      </c>
      <c r="C20" s="6">
        <f t="shared" si="5"/>
        <v>30562</v>
      </c>
      <c r="D20" s="6">
        <f t="shared" si="5"/>
        <v>30562</v>
      </c>
      <c r="E20" s="6">
        <f t="shared" si="5"/>
        <v>33408</v>
      </c>
      <c r="F20" s="6">
        <f t="shared" si="5"/>
        <v>33408</v>
      </c>
      <c r="G20" s="6">
        <f t="shared" si="5"/>
        <v>36879</v>
      </c>
      <c r="H20" s="6">
        <f t="shared" si="5"/>
        <v>39674</v>
      </c>
      <c r="I20" s="6">
        <f t="shared" si="5"/>
        <v>39693</v>
      </c>
      <c r="J20" s="6">
        <f t="shared" si="5"/>
        <v>40825</v>
      </c>
      <c r="K20" s="6">
        <f t="shared" si="5"/>
        <v>40825</v>
      </c>
      <c r="L20" s="6">
        <f t="shared" si="5"/>
        <v>45667</v>
      </c>
      <c r="M20" s="6">
        <f t="shared" si="5"/>
        <v>45667</v>
      </c>
      <c r="N20" s="6">
        <f t="shared" si="5"/>
        <v>46945</v>
      </c>
      <c r="O20" s="6">
        <f t="shared" si="5"/>
        <v>49126</v>
      </c>
      <c r="P20" s="6">
        <f t="shared" si="5"/>
        <v>49126</v>
      </c>
      <c r="Q20" s="6">
        <f t="shared" si="5"/>
        <v>50547</v>
      </c>
      <c r="R20" s="6">
        <f t="shared" si="5"/>
        <v>54322</v>
      </c>
      <c r="S20" s="6">
        <f t="shared" si="5"/>
        <v>54322</v>
      </c>
      <c r="T20" s="6">
        <f t="shared" si="5"/>
        <v>54322</v>
      </c>
      <c r="U20" s="6">
        <f t="shared" si="5"/>
        <v>56796</v>
      </c>
      <c r="V20" s="6">
        <f t="shared" si="5"/>
        <v>58322</v>
      </c>
      <c r="W20" s="6">
        <f t="shared" si="5"/>
        <v>58322</v>
      </c>
      <c r="X20" s="6">
        <f t="shared" si="5"/>
        <v>63793</v>
      </c>
      <c r="Y20" s="6">
        <f t="shared" si="5"/>
        <v>63793</v>
      </c>
      <c r="Z20" s="6">
        <f t="shared" si="5"/>
        <v>63793</v>
      </c>
      <c r="AA20" s="6">
        <f t="shared" si="5"/>
        <v>68501</v>
      </c>
      <c r="AB20" s="6">
        <f t="shared" si="5"/>
        <v>68501</v>
      </c>
      <c r="AC20" s="6">
        <f t="shared" si="5"/>
        <v>68501</v>
      </c>
      <c r="AD20" s="6">
        <f t="shared" si="5"/>
        <v>73383</v>
      </c>
      <c r="AE20" s="6">
        <f t="shared" si="5"/>
        <v>73383</v>
      </c>
      <c r="AF20" s="6">
        <f t="shared" si="5"/>
        <v>73383</v>
      </c>
      <c r="AG20" s="6">
        <f t="shared" si="5"/>
        <v>76526</v>
      </c>
      <c r="AH20" s="6">
        <f t="shared" si="5"/>
        <v>76526</v>
      </c>
      <c r="AI20" s="6">
        <f t="shared" si="5"/>
        <v>76526</v>
      </c>
      <c r="AJ20" s="6">
        <f t="shared" si="5"/>
        <v>81973</v>
      </c>
      <c r="AK20" s="6">
        <f t="shared" si="5"/>
        <v>81973</v>
      </c>
      <c r="AL20" s="6">
        <f t="shared" si="5"/>
        <v>81973</v>
      </c>
      <c r="AM20" s="6">
        <f t="shared" si="5"/>
        <v>85537</v>
      </c>
      <c r="AN20" s="6">
        <f t="shared" si="5"/>
        <v>85537</v>
      </c>
      <c r="AO20" s="6">
        <f t="shared" si="5"/>
        <v>85537</v>
      </c>
      <c r="AP20" s="8"/>
      <c r="AQ20" s="9"/>
    </row>
    <row r="21" spans="1:42" ht="12.75">
      <c r="A21" s="1" t="s">
        <v>3</v>
      </c>
      <c r="B21" s="6">
        <f>B20</f>
        <v>27387</v>
      </c>
      <c r="C21" s="6">
        <f aca="true" t="shared" si="6" ref="C21:AO21">SUM(B21,C20)</f>
        <v>57949</v>
      </c>
      <c r="D21" s="6">
        <f t="shared" si="6"/>
        <v>88511</v>
      </c>
      <c r="E21" s="6">
        <f t="shared" si="6"/>
        <v>121919</v>
      </c>
      <c r="F21" s="6">
        <f t="shared" si="6"/>
        <v>155327</v>
      </c>
      <c r="G21" s="6">
        <f t="shared" si="6"/>
        <v>192206</v>
      </c>
      <c r="H21" s="6">
        <f t="shared" si="6"/>
        <v>231880</v>
      </c>
      <c r="I21" s="6">
        <f t="shared" si="6"/>
        <v>271573</v>
      </c>
      <c r="J21" s="6">
        <f t="shared" si="6"/>
        <v>312398</v>
      </c>
      <c r="K21" s="6">
        <f t="shared" si="6"/>
        <v>353223</v>
      </c>
      <c r="L21" s="6">
        <f t="shared" si="6"/>
        <v>398890</v>
      </c>
      <c r="M21" s="6">
        <f t="shared" si="6"/>
        <v>444557</v>
      </c>
      <c r="N21" s="6">
        <f t="shared" si="6"/>
        <v>491502</v>
      </c>
      <c r="O21" s="6">
        <f t="shared" si="6"/>
        <v>540628</v>
      </c>
      <c r="P21" s="6">
        <f t="shared" si="6"/>
        <v>589754</v>
      </c>
      <c r="Q21" s="6">
        <f t="shared" si="6"/>
        <v>640301</v>
      </c>
      <c r="R21" s="6">
        <f t="shared" si="6"/>
        <v>694623</v>
      </c>
      <c r="S21" s="6">
        <f t="shared" si="6"/>
        <v>748945</v>
      </c>
      <c r="T21" s="6">
        <f t="shared" si="6"/>
        <v>803267</v>
      </c>
      <c r="U21" s="6">
        <f t="shared" si="6"/>
        <v>860063</v>
      </c>
      <c r="V21" s="6">
        <f t="shared" si="6"/>
        <v>918385</v>
      </c>
      <c r="W21" s="6">
        <f t="shared" si="6"/>
        <v>976707</v>
      </c>
      <c r="X21" s="6">
        <f t="shared" si="6"/>
        <v>1040500</v>
      </c>
      <c r="Y21" s="6">
        <f t="shared" si="6"/>
        <v>1104293</v>
      </c>
      <c r="Z21" s="6">
        <f t="shared" si="6"/>
        <v>1168086</v>
      </c>
      <c r="AA21" s="6">
        <f t="shared" si="6"/>
        <v>1236587</v>
      </c>
      <c r="AB21" s="6">
        <f t="shared" si="6"/>
        <v>1305088</v>
      </c>
      <c r="AC21" s="6">
        <f t="shared" si="6"/>
        <v>1373589</v>
      </c>
      <c r="AD21" s="6">
        <f t="shared" si="6"/>
        <v>1446972</v>
      </c>
      <c r="AE21" s="6">
        <f t="shared" si="6"/>
        <v>1520355</v>
      </c>
      <c r="AF21" s="6">
        <f t="shared" si="6"/>
        <v>1593738</v>
      </c>
      <c r="AG21" s="6">
        <f t="shared" si="6"/>
        <v>1670264</v>
      </c>
      <c r="AH21" s="6">
        <f t="shared" si="6"/>
        <v>1746790</v>
      </c>
      <c r="AI21" s="6">
        <f t="shared" si="6"/>
        <v>1823316</v>
      </c>
      <c r="AJ21" s="6">
        <f t="shared" si="6"/>
        <v>1905289</v>
      </c>
      <c r="AK21" s="6">
        <f t="shared" si="6"/>
        <v>1987262</v>
      </c>
      <c r="AL21" s="6">
        <f t="shared" si="6"/>
        <v>2069235</v>
      </c>
      <c r="AM21" s="6">
        <f t="shared" si="6"/>
        <v>2154772</v>
      </c>
      <c r="AN21" s="6">
        <f t="shared" si="6"/>
        <v>2240309</v>
      </c>
      <c r="AO21" s="6">
        <f t="shared" si="6"/>
        <v>2325846</v>
      </c>
      <c r="AP21" s="6"/>
    </row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&amp;L&amp;C&amp;A&amp;R</oddHeader>
    <oddFooter>&amp;L&amp;CPage 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19"/>
  <sheetViews>
    <sheetView zoomScaleSheetLayoutView="1" workbookViewId="0" topLeftCell="A1">
      <selection activeCell="A1" sqref="A1"/>
    </sheetView>
  </sheetViews>
  <sheetFormatPr defaultColWidth="11.421875" defaultRowHeight="12.75"/>
  <cols>
    <col min="1" max="1" width="30.57421875" style="1" customWidth="1"/>
    <col min="2" max="5" width="11.421875" style="3" customWidth="1"/>
    <col min="6" max="41" width="11.57421875" style="1" customWidth="1"/>
    <col min="42" max="42" width="11.7109375" style="1" customWidth="1"/>
    <col min="43" max="252" width="11.57421875" style="1" customWidth="1"/>
  </cols>
  <sheetData>
    <row r="1" ht="12.75">
      <c r="A1" s="1" t="s">
        <v>0</v>
      </c>
    </row>
    <row r="2" spans="1:42" ht="12.75">
      <c r="A2" s="1" t="s">
        <v>30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2.75">
      <c r="A3" s="1" t="s">
        <v>16</v>
      </c>
      <c r="B3" s="3">
        <v>0</v>
      </c>
      <c r="C3" s="3">
        <v>1</v>
      </c>
      <c r="D3" s="3">
        <f>C3+1</f>
        <v>2</v>
      </c>
      <c r="E3" s="3">
        <f>D3+1</f>
        <v>3</v>
      </c>
      <c r="F3" s="3">
        <f>E3+1</f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  <c r="AH3" s="3">
        <v>32</v>
      </c>
      <c r="AI3" s="3">
        <v>33</v>
      </c>
      <c r="AJ3" s="3">
        <v>34</v>
      </c>
      <c r="AK3" s="3">
        <v>35</v>
      </c>
      <c r="AL3" s="3">
        <v>36</v>
      </c>
      <c r="AM3" s="3">
        <v>37</v>
      </c>
      <c r="AN3" s="3">
        <v>38</v>
      </c>
      <c r="AO3" s="3">
        <v>39</v>
      </c>
      <c r="AP3" s="3"/>
    </row>
    <row r="4" spans="1:42" ht="12.75">
      <c r="A4" s="1" t="s">
        <v>5</v>
      </c>
      <c r="B4" s="3" t="s">
        <v>6</v>
      </c>
      <c r="C4" s="3" t="s">
        <v>7</v>
      </c>
      <c r="F4" s="3" t="s">
        <v>8</v>
      </c>
      <c r="G4" s="3"/>
      <c r="H4" s="3" t="s">
        <v>9</v>
      </c>
      <c r="I4" s="3"/>
      <c r="J4" s="3"/>
      <c r="K4" s="3"/>
      <c r="L4" s="3" t="s">
        <v>15</v>
      </c>
      <c r="M4" s="3"/>
      <c r="N4" s="3"/>
      <c r="O4" s="3" t="s">
        <v>12</v>
      </c>
      <c r="P4" s="3"/>
      <c r="Q4" s="3"/>
      <c r="R4" s="3" t="s">
        <v>23</v>
      </c>
      <c r="S4" s="3"/>
      <c r="T4" s="3"/>
      <c r="U4" s="3" t="s">
        <v>12</v>
      </c>
      <c r="V4" s="3"/>
      <c r="W4" s="3"/>
      <c r="X4" s="3" t="s">
        <v>20</v>
      </c>
      <c r="Y4" s="3"/>
      <c r="Z4" s="3"/>
      <c r="AA4" s="3" t="s">
        <v>12</v>
      </c>
      <c r="AB4" s="3"/>
      <c r="AC4" s="3"/>
      <c r="AD4" s="3" t="s">
        <v>4</v>
      </c>
      <c r="AE4" s="3"/>
      <c r="AF4" s="3"/>
      <c r="AG4" s="3" t="s">
        <v>12</v>
      </c>
      <c r="AH4" s="3"/>
      <c r="AI4" s="3"/>
      <c r="AJ4" s="3" t="s">
        <v>13</v>
      </c>
      <c r="AK4" s="3"/>
      <c r="AL4" s="3"/>
      <c r="AM4" s="3" t="s">
        <v>12</v>
      </c>
      <c r="AN4" s="3"/>
      <c r="AO4" s="3"/>
      <c r="AP4" s="3"/>
    </row>
    <row r="5" spans="1:42" ht="12.75">
      <c r="A5" s="1" t="s">
        <v>1</v>
      </c>
      <c r="B5" s="3">
        <v>1523</v>
      </c>
      <c r="C5" s="3">
        <v>1703</v>
      </c>
      <c r="D5" s="3">
        <v>1703</v>
      </c>
      <c r="E5" s="3">
        <v>1703</v>
      </c>
      <c r="F5" s="3">
        <v>1703</v>
      </c>
      <c r="G5" s="3">
        <v>1703</v>
      </c>
      <c r="H5" s="3">
        <v>1843</v>
      </c>
      <c r="I5" s="3">
        <v>1843</v>
      </c>
      <c r="J5" s="3">
        <v>1843</v>
      </c>
      <c r="K5" s="3">
        <v>1843</v>
      </c>
      <c r="L5" s="3">
        <v>2030</v>
      </c>
      <c r="M5" s="3">
        <v>2030</v>
      </c>
      <c r="N5" s="3">
        <v>2030</v>
      </c>
      <c r="O5" s="3">
        <v>2121</v>
      </c>
      <c r="P5" s="3">
        <v>2121</v>
      </c>
      <c r="Q5" s="3">
        <v>2121</v>
      </c>
      <c r="R5" s="3">
        <v>2259</v>
      </c>
      <c r="S5" s="3">
        <v>2259</v>
      </c>
      <c r="T5" s="3">
        <v>2259</v>
      </c>
      <c r="U5" s="3">
        <v>2361</v>
      </c>
      <c r="V5" s="3">
        <v>2361</v>
      </c>
      <c r="W5" s="3">
        <v>2361</v>
      </c>
      <c r="X5" s="3">
        <v>2514</v>
      </c>
      <c r="Y5" s="3">
        <v>2514</v>
      </c>
      <c r="Z5" s="3">
        <v>2514</v>
      </c>
      <c r="AA5" s="3">
        <v>2627</v>
      </c>
      <c r="AB5" s="3">
        <v>2627</v>
      </c>
      <c r="AC5" s="3">
        <v>2627</v>
      </c>
      <c r="AD5" s="3">
        <v>2798</v>
      </c>
      <c r="AE5" s="3">
        <v>2798</v>
      </c>
      <c r="AF5" s="3">
        <v>2798</v>
      </c>
      <c r="AG5" s="3">
        <v>2924</v>
      </c>
      <c r="AH5" s="3">
        <v>2924</v>
      </c>
      <c r="AI5" s="3">
        <v>2924</v>
      </c>
      <c r="AJ5" s="3">
        <v>3114</v>
      </c>
      <c r="AK5" s="3">
        <v>3114</v>
      </c>
      <c r="AL5" s="3">
        <v>3114</v>
      </c>
      <c r="AM5" s="3">
        <v>3254</v>
      </c>
      <c r="AN5" s="3">
        <v>3254</v>
      </c>
      <c r="AO5" s="3">
        <v>3254</v>
      </c>
      <c r="AP5" s="3"/>
    </row>
    <row r="6" spans="1:42" ht="12.75">
      <c r="A6" s="1" t="s">
        <v>21</v>
      </c>
      <c r="C6" s="4">
        <v>0.11800000000000001</v>
      </c>
      <c r="F6" s="3"/>
      <c r="G6" s="3"/>
      <c r="H6" s="4">
        <v>0.08199999999999999</v>
      </c>
      <c r="I6" s="3"/>
      <c r="J6" s="3"/>
      <c r="K6" s="3"/>
      <c r="L6" s="4">
        <v>0.1</v>
      </c>
      <c r="M6" s="3"/>
      <c r="N6" s="3"/>
      <c r="O6" s="4">
        <v>0.045</v>
      </c>
      <c r="P6" s="3"/>
      <c r="Q6" s="3"/>
      <c r="R6" s="4">
        <v>0.065</v>
      </c>
      <c r="S6" s="3"/>
      <c r="T6" s="3"/>
      <c r="U6" s="4">
        <v>0.045</v>
      </c>
      <c r="V6" s="3"/>
      <c r="W6" s="3"/>
      <c r="X6" s="4">
        <v>0.065</v>
      </c>
      <c r="Y6" s="3"/>
      <c r="Z6" s="3"/>
      <c r="AA6" s="4">
        <v>0.045</v>
      </c>
      <c r="AB6" s="3"/>
      <c r="AC6" s="3"/>
      <c r="AD6" s="4">
        <v>0.065</v>
      </c>
      <c r="AE6" s="3"/>
      <c r="AF6" s="3"/>
      <c r="AG6" s="4">
        <v>0.045</v>
      </c>
      <c r="AH6" s="3"/>
      <c r="AI6" s="3"/>
      <c r="AJ6" s="4">
        <v>0.065</v>
      </c>
      <c r="AK6" s="3"/>
      <c r="AL6" s="3"/>
      <c r="AM6" s="4">
        <v>0.045</v>
      </c>
      <c r="AN6" s="3"/>
      <c r="AO6" s="3"/>
      <c r="AP6" s="4"/>
    </row>
    <row r="8" spans="1:42" ht="12.75">
      <c r="A8" s="1" t="s">
        <v>10</v>
      </c>
      <c r="B8" s="3">
        <v>1523</v>
      </c>
      <c r="C8" s="3">
        <v>1703</v>
      </c>
      <c r="D8" s="3">
        <v>1703</v>
      </c>
      <c r="E8" s="3">
        <v>1703</v>
      </c>
      <c r="F8" s="3">
        <v>1703</v>
      </c>
      <c r="G8" s="3">
        <v>1703</v>
      </c>
      <c r="H8" s="3">
        <v>1843</v>
      </c>
      <c r="I8" s="3">
        <v>1843</v>
      </c>
      <c r="J8" s="3">
        <v>1843</v>
      </c>
      <c r="K8" s="3">
        <v>1843</v>
      </c>
      <c r="L8" s="3">
        <v>2030</v>
      </c>
      <c r="M8" s="3">
        <v>2030</v>
      </c>
      <c r="N8" s="3">
        <v>2030</v>
      </c>
      <c r="O8" s="3">
        <v>2030</v>
      </c>
      <c r="P8" s="3">
        <v>2030</v>
      </c>
      <c r="Q8" s="3">
        <v>2030</v>
      </c>
      <c r="R8" s="3">
        <v>2194</v>
      </c>
      <c r="S8" s="3">
        <v>2194</v>
      </c>
      <c r="T8" s="3">
        <v>2194</v>
      </c>
      <c r="U8" s="3">
        <v>2194</v>
      </c>
      <c r="V8" s="3">
        <v>2194</v>
      </c>
      <c r="W8" s="3">
        <v>2194</v>
      </c>
      <c r="X8" s="3">
        <v>2457</v>
      </c>
      <c r="Y8" s="3">
        <v>2457</v>
      </c>
      <c r="Z8" s="3">
        <v>2457</v>
      </c>
      <c r="AA8" s="3">
        <v>2457</v>
      </c>
      <c r="AB8" s="3">
        <v>2457</v>
      </c>
      <c r="AC8" s="3">
        <v>2457</v>
      </c>
      <c r="AD8" s="3">
        <v>2579</v>
      </c>
      <c r="AE8" s="3">
        <v>2579</v>
      </c>
      <c r="AF8" s="3">
        <v>2579</v>
      </c>
      <c r="AG8" s="3">
        <v>2579</v>
      </c>
      <c r="AH8" s="3">
        <v>2579</v>
      </c>
      <c r="AI8" s="3">
        <v>2579</v>
      </c>
      <c r="AJ8" s="3">
        <v>2790</v>
      </c>
      <c r="AK8" s="3">
        <v>2790</v>
      </c>
      <c r="AL8" s="3">
        <v>2790</v>
      </c>
      <c r="AM8" s="3">
        <v>2790</v>
      </c>
      <c r="AN8" s="3">
        <v>2790</v>
      </c>
      <c r="AO8" s="3">
        <v>2790</v>
      </c>
      <c r="AP8" s="3"/>
    </row>
    <row r="10" spans="1:252" ht="12.75">
      <c r="A10" s="5" t="s">
        <v>22</v>
      </c>
      <c r="B10" s="6">
        <f aca="true" t="shared" si="0" ref="B10:AO10">ROUNDUP(PRODUCT(B5,1.47661,13),0)</f>
        <v>29236</v>
      </c>
      <c r="C10" s="6">
        <f t="shared" si="0"/>
        <v>32691</v>
      </c>
      <c r="D10" s="6">
        <f t="shared" si="0"/>
        <v>32691</v>
      </c>
      <c r="E10" s="6">
        <f t="shared" si="0"/>
        <v>32691</v>
      </c>
      <c r="F10" s="6">
        <f t="shared" si="0"/>
        <v>32691</v>
      </c>
      <c r="G10" s="6">
        <f t="shared" si="0"/>
        <v>32691</v>
      </c>
      <c r="H10" s="6">
        <f t="shared" si="0"/>
        <v>35379</v>
      </c>
      <c r="I10" s="6">
        <f t="shared" si="0"/>
        <v>35379</v>
      </c>
      <c r="J10" s="6">
        <f t="shared" si="0"/>
        <v>35379</v>
      </c>
      <c r="K10" s="6">
        <f t="shared" si="0"/>
        <v>35379</v>
      </c>
      <c r="L10" s="6">
        <f t="shared" si="0"/>
        <v>38968</v>
      </c>
      <c r="M10" s="6">
        <f t="shared" si="0"/>
        <v>38968</v>
      </c>
      <c r="N10" s="6">
        <f t="shared" si="0"/>
        <v>38968</v>
      </c>
      <c r="O10" s="6">
        <f t="shared" si="0"/>
        <v>40715</v>
      </c>
      <c r="P10" s="6">
        <f t="shared" si="0"/>
        <v>40715</v>
      </c>
      <c r="Q10" s="6">
        <f t="shared" si="0"/>
        <v>40715</v>
      </c>
      <c r="R10" s="6">
        <f t="shared" si="0"/>
        <v>43364</v>
      </c>
      <c r="S10" s="6">
        <f t="shared" si="0"/>
        <v>43364</v>
      </c>
      <c r="T10" s="6">
        <f t="shared" si="0"/>
        <v>43364</v>
      </c>
      <c r="U10" s="6">
        <f t="shared" si="0"/>
        <v>45322</v>
      </c>
      <c r="V10" s="6">
        <f t="shared" si="0"/>
        <v>45322</v>
      </c>
      <c r="W10" s="6">
        <f t="shared" si="0"/>
        <v>45322</v>
      </c>
      <c r="X10" s="6">
        <f t="shared" si="0"/>
        <v>48259</v>
      </c>
      <c r="Y10" s="6">
        <f t="shared" si="0"/>
        <v>48259</v>
      </c>
      <c r="Z10" s="6">
        <f t="shared" si="0"/>
        <v>48259</v>
      </c>
      <c r="AA10" s="6">
        <f t="shared" si="0"/>
        <v>50428</v>
      </c>
      <c r="AB10" s="6">
        <f t="shared" si="0"/>
        <v>50428</v>
      </c>
      <c r="AC10" s="6">
        <f t="shared" si="0"/>
        <v>50428</v>
      </c>
      <c r="AD10" s="6">
        <f t="shared" si="0"/>
        <v>53711</v>
      </c>
      <c r="AE10" s="6">
        <f t="shared" si="0"/>
        <v>53711</v>
      </c>
      <c r="AF10" s="6">
        <f t="shared" si="0"/>
        <v>53711</v>
      </c>
      <c r="AG10" s="6">
        <f t="shared" si="0"/>
        <v>56129</v>
      </c>
      <c r="AH10" s="6">
        <f t="shared" si="0"/>
        <v>56129</v>
      </c>
      <c r="AI10" s="6">
        <f t="shared" si="0"/>
        <v>56129</v>
      </c>
      <c r="AJ10" s="6">
        <f t="shared" si="0"/>
        <v>59777</v>
      </c>
      <c r="AK10" s="6">
        <f t="shared" si="0"/>
        <v>59777</v>
      </c>
      <c r="AL10" s="6">
        <f t="shared" si="0"/>
        <v>59777</v>
      </c>
      <c r="AM10" s="6">
        <f t="shared" si="0"/>
        <v>62464</v>
      </c>
      <c r="AN10" s="6">
        <f t="shared" si="0"/>
        <v>62464</v>
      </c>
      <c r="AO10" s="6">
        <f t="shared" si="0"/>
        <v>62464</v>
      </c>
      <c r="AP10" s="6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2" spans="1:42" ht="12.75">
      <c r="A12" s="1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f>ROUNDUP(PRODUCT(PRODUCT(G8,0.05),1.47661,13),0)</f>
        <v>1635</v>
      </c>
      <c r="H12" s="3">
        <f>ROUNDUP(PRODUCT(PRODUCT(H8,0.05),1.47661,13),0)</f>
        <v>1769</v>
      </c>
      <c r="I12" s="3">
        <f>ROUNDUP(PRODUCT(PRODUCT(I8,0.05),1.47661,13),0)</f>
        <v>1769</v>
      </c>
      <c r="J12" s="3">
        <f>ROUNDUP(PRODUCT(PRODUCT(J8,0.05),1.47661,13),0)</f>
        <v>1769</v>
      </c>
      <c r="K12" s="3">
        <f>ROUNDUP(PRODUCT(PRODUCT(K8,0.05),1.47661,13),0)</f>
        <v>1769</v>
      </c>
      <c r="L12" s="3">
        <f>ROUNDUP(PRODUCT(PRODUCT(L8,0.1),1.47661,13),0)</f>
        <v>3897</v>
      </c>
      <c r="M12" s="3">
        <f>ROUNDUP(PRODUCT(PRODUCT(M8,0.1),1.47661,13),0)</f>
        <v>3897</v>
      </c>
      <c r="N12" s="3">
        <f>ROUNDUP(PRODUCT(PRODUCT(N8,0.1),1.47661,13),0)</f>
        <v>3897</v>
      </c>
      <c r="O12" s="3">
        <f>ROUNDUP(PRODUCT(PRODUCT(O8,0.1),1.47661,13),0)</f>
        <v>3897</v>
      </c>
      <c r="P12" s="3">
        <f>ROUNDUP(PRODUCT(PRODUCT(P8,0.1),1.47661,13),0)</f>
        <v>3897</v>
      </c>
      <c r="Q12" s="3">
        <f>ROUNDUP(PRODUCT(PRODUCT(Q8,0.15),1.47661,13),0)</f>
        <v>5846</v>
      </c>
      <c r="R12" s="3">
        <f>ROUNDUP(PRODUCT(PRODUCT(R8,0.15),1.47661,13),0)</f>
        <v>6318</v>
      </c>
      <c r="S12" s="3">
        <f>ROUNDUP(PRODUCT(PRODUCT(S8,0.15),1.47661,13),0)</f>
        <v>6318</v>
      </c>
      <c r="T12" s="3">
        <f>ROUNDUP(PRODUCT(PRODUCT(T8,0.15),1.47661,13),0)</f>
        <v>6318</v>
      </c>
      <c r="U12" s="3">
        <f>ROUNDUP(PRODUCT(PRODUCT(U8,0.15),1.47661,13),0)</f>
        <v>6318</v>
      </c>
      <c r="V12" s="3">
        <f>ROUNDUP(PRODUCT(PRODUCT(V8,0.2),1.47661,13),0)</f>
        <v>8424</v>
      </c>
      <c r="W12" s="3">
        <f>ROUNDUP(PRODUCT(PRODUCT(W8,0.2),1.47661,13),0)</f>
        <v>8424</v>
      </c>
      <c r="X12" s="3">
        <f>ROUNDUP(PRODUCT(PRODUCT(X8,0.2),1.47661,13),0)</f>
        <v>9433</v>
      </c>
      <c r="Y12" s="3">
        <f>ROUNDUP(PRODUCT(PRODUCT(Y8,0.2),1.47661,13),0)</f>
        <v>9433</v>
      </c>
      <c r="Z12" s="3">
        <f>ROUNDUP(PRODUCT(PRODUCT(Z8,0.2),1.47661,13),0)</f>
        <v>9433</v>
      </c>
      <c r="AA12" s="3">
        <f aca="true" t="shared" si="1" ref="AA12:AO12">ROUNDUP(PRODUCT(PRODUCT(AA8,0.25),1.47661,13),0)</f>
        <v>11792</v>
      </c>
      <c r="AB12" s="3">
        <f t="shared" si="1"/>
        <v>11792</v>
      </c>
      <c r="AC12" s="3">
        <f t="shared" si="1"/>
        <v>11792</v>
      </c>
      <c r="AD12" s="3">
        <f t="shared" si="1"/>
        <v>12377</v>
      </c>
      <c r="AE12" s="3">
        <f t="shared" si="1"/>
        <v>12377</v>
      </c>
      <c r="AF12" s="3">
        <f t="shared" si="1"/>
        <v>12377</v>
      </c>
      <c r="AG12" s="3">
        <f t="shared" si="1"/>
        <v>12377</v>
      </c>
      <c r="AH12" s="3">
        <f t="shared" si="1"/>
        <v>12377</v>
      </c>
      <c r="AI12" s="3">
        <f t="shared" si="1"/>
        <v>12377</v>
      </c>
      <c r="AJ12" s="3">
        <f t="shared" si="1"/>
        <v>13390</v>
      </c>
      <c r="AK12" s="3">
        <f t="shared" si="1"/>
        <v>13390</v>
      </c>
      <c r="AL12" s="3">
        <f t="shared" si="1"/>
        <v>13390</v>
      </c>
      <c r="AM12" s="3">
        <f t="shared" si="1"/>
        <v>13390</v>
      </c>
      <c r="AN12" s="3">
        <f t="shared" si="1"/>
        <v>13390</v>
      </c>
      <c r="AO12" s="3">
        <f t="shared" si="1"/>
        <v>13390</v>
      </c>
      <c r="AP12" s="3"/>
    </row>
    <row r="14" spans="1:43" ht="12.75">
      <c r="A14" s="1" t="s">
        <v>18</v>
      </c>
      <c r="B14" s="6">
        <f aca="true" t="shared" si="2" ref="B14:AO14">SUM(B10,B12)</f>
        <v>29236</v>
      </c>
      <c r="C14" s="6">
        <f t="shared" si="2"/>
        <v>32691</v>
      </c>
      <c r="D14" s="6">
        <f t="shared" si="2"/>
        <v>32691</v>
      </c>
      <c r="E14" s="6">
        <f t="shared" si="2"/>
        <v>32691</v>
      </c>
      <c r="F14" s="6">
        <f t="shared" si="2"/>
        <v>32691</v>
      </c>
      <c r="G14" s="6">
        <f t="shared" si="2"/>
        <v>34326</v>
      </c>
      <c r="H14" s="6">
        <f t="shared" si="2"/>
        <v>37148</v>
      </c>
      <c r="I14" s="6">
        <f t="shared" si="2"/>
        <v>37148</v>
      </c>
      <c r="J14" s="6">
        <f t="shared" si="2"/>
        <v>37148</v>
      </c>
      <c r="K14" s="6">
        <f t="shared" si="2"/>
        <v>37148</v>
      </c>
      <c r="L14" s="6">
        <f t="shared" si="2"/>
        <v>42865</v>
      </c>
      <c r="M14" s="6">
        <f t="shared" si="2"/>
        <v>42865</v>
      </c>
      <c r="N14" s="6">
        <f t="shared" si="2"/>
        <v>42865</v>
      </c>
      <c r="O14" s="6">
        <f t="shared" si="2"/>
        <v>44612</v>
      </c>
      <c r="P14" s="6">
        <f t="shared" si="2"/>
        <v>44612</v>
      </c>
      <c r="Q14" s="6">
        <f t="shared" si="2"/>
        <v>46561</v>
      </c>
      <c r="R14" s="6">
        <f t="shared" si="2"/>
        <v>49682</v>
      </c>
      <c r="S14" s="6">
        <f t="shared" si="2"/>
        <v>49682</v>
      </c>
      <c r="T14" s="6">
        <f t="shared" si="2"/>
        <v>49682</v>
      </c>
      <c r="U14" s="6">
        <f t="shared" si="2"/>
        <v>51640</v>
      </c>
      <c r="V14" s="6">
        <f t="shared" si="2"/>
        <v>53746</v>
      </c>
      <c r="W14" s="6">
        <f t="shared" si="2"/>
        <v>53746</v>
      </c>
      <c r="X14" s="6">
        <f t="shared" si="2"/>
        <v>57692</v>
      </c>
      <c r="Y14" s="6">
        <f t="shared" si="2"/>
        <v>57692</v>
      </c>
      <c r="Z14" s="6">
        <f t="shared" si="2"/>
        <v>57692</v>
      </c>
      <c r="AA14" s="6">
        <f t="shared" si="2"/>
        <v>62220</v>
      </c>
      <c r="AB14" s="6">
        <f t="shared" si="2"/>
        <v>62220</v>
      </c>
      <c r="AC14" s="6">
        <f t="shared" si="2"/>
        <v>62220</v>
      </c>
      <c r="AD14" s="6">
        <f t="shared" si="2"/>
        <v>66088</v>
      </c>
      <c r="AE14" s="6">
        <f t="shared" si="2"/>
        <v>66088</v>
      </c>
      <c r="AF14" s="6">
        <f t="shared" si="2"/>
        <v>66088</v>
      </c>
      <c r="AG14" s="6">
        <f t="shared" si="2"/>
        <v>68506</v>
      </c>
      <c r="AH14" s="6">
        <f t="shared" si="2"/>
        <v>68506</v>
      </c>
      <c r="AI14" s="6">
        <f t="shared" si="2"/>
        <v>68506</v>
      </c>
      <c r="AJ14" s="6">
        <f t="shared" si="2"/>
        <v>73167</v>
      </c>
      <c r="AK14" s="6">
        <f t="shared" si="2"/>
        <v>73167</v>
      </c>
      <c r="AL14" s="6">
        <f t="shared" si="2"/>
        <v>73167</v>
      </c>
      <c r="AM14" s="6">
        <f t="shared" si="2"/>
        <v>75854</v>
      </c>
      <c r="AN14" s="6">
        <f t="shared" si="2"/>
        <v>75854</v>
      </c>
      <c r="AO14" s="6">
        <f t="shared" si="2"/>
        <v>75854</v>
      </c>
      <c r="AP14" s="8"/>
      <c r="AQ14" s="9"/>
    </row>
    <row r="15" spans="1:42" ht="12.75">
      <c r="A15" s="1" t="s">
        <v>28</v>
      </c>
      <c r="B15" s="6">
        <f>B14</f>
        <v>29236</v>
      </c>
      <c r="C15" s="6">
        <f aca="true" t="shared" si="3" ref="C15:AO15">SUM(B15,C14)</f>
        <v>61927</v>
      </c>
      <c r="D15" s="6">
        <f t="shared" si="3"/>
        <v>94618</v>
      </c>
      <c r="E15" s="6">
        <f t="shared" si="3"/>
        <v>127309</v>
      </c>
      <c r="F15" s="6">
        <f t="shared" si="3"/>
        <v>160000</v>
      </c>
      <c r="G15" s="6">
        <f t="shared" si="3"/>
        <v>194326</v>
      </c>
      <c r="H15" s="6">
        <f t="shared" si="3"/>
        <v>231474</v>
      </c>
      <c r="I15" s="6">
        <f t="shared" si="3"/>
        <v>268622</v>
      </c>
      <c r="J15" s="6">
        <f t="shared" si="3"/>
        <v>305770</v>
      </c>
      <c r="K15" s="6">
        <f t="shared" si="3"/>
        <v>342918</v>
      </c>
      <c r="L15" s="6">
        <f t="shared" si="3"/>
        <v>385783</v>
      </c>
      <c r="M15" s="6">
        <f t="shared" si="3"/>
        <v>428648</v>
      </c>
      <c r="N15" s="6">
        <f t="shared" si="3"/>
        <v>471513</v>
      </c>
      <c r="O15" s="6">
        <f t="shared" si="3"/>
        <v>516125</v>
      </c>
      <c r="P15" s="6">
        <f t="shared" si="3"/>
        <v>560737</v>
      </c>
      <c r="Q15" s="6">
        <f t="shared" si="3"/>
        <v>607298</v>
      </c>
      <c r="R15" s="6">
        <f t="shared" si="3"/>
        <v>656980</v>
      </c>
      <c r="S15" s="6">
        <f t="shared" si="3"/>
        <v>706662</v>
      </c>
      <c r="T15" s="6">
        <f t="shared" si="3"/>
        <v>756344</v>
      </c>
      <c r="U15" s="6">
        <f t="shared" si="3"/>
        <v>807984</v>
      </c>
      <c r="V15" s="6">
        <f t="shared" si="3"/>
        <v>861730</v>
      </c>
      <c r="W15" s="6">
        <f t="shared" si="3"/>
        <v>915476</v>
      </c>
      <c r="X15" s="6">
        <f t="shared" si="3"/>
        <v>973168</v>
      </c>
      <c r="Y15" s="6">
        <f t="shared" si="3"/>
        <v>1030860</v>
      </c>
      <c r="Z15" s="6">
        <f t="shared" si="3"/>
        <v>1088552</v>
      </c>
      <c r="AA15" s="6">
        <f t="shared" si="3"/>
        <v>1150772</v>
      </c>
      <c r="AB15" s="6">
        <f t="shared" si="3"/>
        <v>1212992</v>
      </c>
      <c r="AC15" s="6">
        <f t="shared" si="3"/>
        <v>1275212</v>
      </c>
      <c r="AD15" s="6">
        <f t="shared" si="3"/>
        <v>1341300</v>
      </c>
      <c r="AE15" s="6">
        <f t="shared" si="3"/>
        <v>1407388</v>
      </c>
      <c r="AF15" s="6">
        <f t="shared" si="3"/>
        <v>1473476</v>
      </c>
      <c r="AG15" s="6">
        <f t="shared" si="3"/>
        <v>1541982</v>
      </c>
      <c r="AH15" s="6">
        <f t="shared" si="3"/>
        <v>1610488</v>
      </c>
      <c r="AI15" s="6">
        <f t="shared" si="3"/>
        <v>1678994</v>
      </c>
      <c r="AJ15" s="6">
        <f t="shared" si="3"/>
        <v>1752161</v>
      </c>
      <c r="AK15" s="6">
        <f t="shared" si="3"/>
        <v>1825328</v>
      </c>
      <c r="AL15" s="6">
        <f t="shared" si="3"/>
        <v>1898495</v>
      </c>
      <c r="AM15" s="6">
        <f t="shared" si="3"/>
        <v>1974349</v>
      </c>
      <c r="AN15" s="6">
        <f t="shared" si="3"/>
        <v>2050203</v>
      </c>
      <c r="AO15" s="6">
        <f t="shared" si="3"/>
        <v>2126057</v>
      </c>
      <c r="AP15" s="6"/>
    </row>
    <row r="16" spans="1:43" ht="12.75">
      <c r="A16" s="1" t="s">
        <v>27</v>
      </c>
      <c r="B16" s="6">
        <f>B14-Actuel!B20</f>
        <v>1849</v>
      </c>
      <c r="C16" s="6">
        <f>C14-Actuel!C20</f>
        <v>2129</v>
      </c>
      <c r="D16" s="6">
        <f>D14-Actuel!D20</f>
        <v>2129</v>
      </c>
      <c r="E16" s="6">
        <f>E14-Actuel!E20</f>
        <v>-717</v>
      </c>
      <c r="F16" s="6">
        <f>F14-Actuel!F20</f>
        <v>-717</v>
      </c>
      <c r="G16" s="6">
        <f>G14-Actuel!G20</f>
        <v>-2553</v>
      </c>
      <c r="H16" s="6">
        <f>H14-Actuel!H20</f>
        <v>-2526</v>
      </c>
      <c r="I16" s="6">
        <f>I14-Actuel!I20</f>
        <v>-2545</v>
      </c>
      <c r="J16" s="6">
        <f>J14-Actuel!J20</f>
        <v>-3677</v>
      </c>
      <c r="K16" s="6">
        <f>K14-Actuel!K20</f>
        <v>-3677</v>
      </c>
      <c r="L16" s="6">
        <f>L14-Actuel!L20</f>
        <v>-2802</v>
      </c>
      <c r="M16" s="6">
        <f>M14-Actuel!M20</f>
        <v>-2802</v>
      </c>
      <c r="N16" s="6">
        <f>N14-Actuel!N20</f>
        <v>-4080</v>
      </c>
      <c r="O16" s="6">
        <f>O14-Actuel!O20</f>
        <v>-4514</v>
      </c>
      <c r="P16" s="6">
        <f>P14-Actuel!P20</f>
        <v>-4514</v>
      </c>
      <c r="Q16" s="6">
        <f>Q14-Actuel!Q20</f>
        <v>-3986</v>
      </c>
      <c r="R16" s="6">
        <f>R14-Actuel!R20</f>
        <v>-4640</v>
      </c>
      <c r="S16" s="6">
        <f>S14-Actuel!S20</f>
        <v>-4640</v>
      </c>
      <c r="T16" s="6">
        <f>T14-Actuel!T20</f>
        <v>-4640</v>
      </c>
      <c r="U16" s="6">
        <f>U14-Actuel!U20</f>
        <v>-5156</v>
      </c>
      <c r="V16" s="6">
        <f>V14-Actuel!V20</f>
        <v>-4576</v>
      </c>
      <c r="W16" s="6">
        <f>W14-Actuel!W20</f>
        <v>-4576</v>
      </c>
      <c r="X16" s="6">
        <f>X14-Actuel!X20</f>
        <v>-6101</v>
      </c>
      <c r="Y16" s="6">
        <f>Y14-Actuel!Y20</f>
        <v>-6101</v>
      </c>
      <c r="Z16" s="6">
        <f>Z14-Actuel!Z20</f>
        <v>-6101</v>
      </c>
      <c r="AA16" s="6">
        <f>AA14-Actuel!AA20</f>
        <v>-6281</v>
      </c>
      <c r="AB16" s="6">
        <f>AB14-Actuel!AB20</f>
        <v>-6281</v>
      </c>
      <c r="AC16" s="6">
        <f>AC14-Actuel!AC20</f>
        <v>-6281</v>
      </c>
      <c r="AD16" s="6">
        <f>AD14-Actuel!AD20</f>
        <v>-7295</v>
      </c>
      <c r="AE16" s="6">
        <f>AE14-Actuel!AE20</f>
        <v>-7295</v>
      </c>
      <c r="AF16" s="6">
        <f>AF14-Actuel!AF20</f>
        <v>-7295</v>
      </c>
      <c r="AG16" s="6">
        <f>AG14-Actuel!AG20</f>
        <v>-8020</v>
      </c>
      <c r="AH16" s="6">
        <f>AH14-Actuel!AH20</f>
        <v>-8020</v>
      </c>
      <c r="AI16" s="6">
        <f>AI14-Actuel!AI20</f>
        <v>-8020</v>
      </c>
      <c r="AJ16" s="6">
        <f>AJ14-Actuel!AJ20</f>
        <v>-8806</v>
      </c>
      <c r="AK16" s="6">
        <f>AK14-Actuel!AK20</f>
        <v>-8806</v>
      </c>
      <c r="AL16" s="6">
        <f>AL14-Actuel!AL20</f>
        <v>-8806</v>
      </c>
      <c r="AM16" s="6">
        <f>AM14-Actuel!AM20</f>
        <v>-9683</v>
      </c>
      <c r="AN16" s="6">
        <f>AN14-Actuel!AN20</f>
        <v>-9683</v>
      </c>
      <c r="AO16" s="6">
        <f>AO14-Actuel!AO20</f>
        <v>-9683</v>
      </c>
      <c r="AP16" s="10"/>
      <c r="AQ16" s="9"/>
    </row>
    <row r="17" spans="1:42" ht="12.75">
      <c r="A17" s="1" t="s">
        <v>26</v>
      </c>
      <c r="B17" s="6">
        <f>B16</f>
        <v>1849</v>
      </c>
      <c r="C17" s="6">
        <f aca="true" t="shared" si="4" ref="C17:AO17">SUM(B17,C16)</f>
        <v>3978</v>
      </c>
      <c r="D17" s="6">
        <f t="shared" si="4"/>
        <v>6107</v>
      </c>
      <c r="E17" s="6">
        <f t="shared" si="4"/>
        <v>5390</v>
      </c>
      <c r="F17" s="6">
        <f t="shared" si="4"/>
        <v>4673</v>
      </c>
      <c r="G17" s="6">
        <f t="shared" si="4"/>
        <v>2120</v>
      </c>
      <c r="H17" s="6">
        <f t="shared" si="4"/>
        <v>-406</v>
      </c>
      <c r="I17" s="6">
        <f t="shared" si="4"/>
        <v>-2951</v>
      </c>
      <c r="J17" s="6">
        <f t="shared" si="4"/>
        <v>-6628</v>
      </c>
      <c r="K17" s="6">
        <f t="shared" si="4"/>
        <v>-10305</v>
      </c>
      <c r="L17" s="6">
        <f t="shared" si="4"/>
        <v>-13107</v>
      </c>
      <c r="M17" s="6">
        <f t="shared" si="4"/>
        <v>-15909</v>
      </c>
      <c r="N17" s="6">
        <f t="shared" si="4"/>
        <v>-19989</v>
      </c>
      <c r="O17" s="6">
        <f t="shared" si="4"/>
        <v>-24503</v>
      </c>
      <c r="P17" s="6">
        <f t="shared" si="4"/>
        <v>-29017</v>
      </c>
      <c r="Q17" s="6">
        <f t="shared" si="4"/>
        <v>-33003</v>
      </c>
      <c r="R17" s="6">
        <f t="shared" si="4"/>
        <v>-37643</v>
      </c>
      <c r="S17" s="6">
        <f t="shared" si="4"/>
        <v>-42283</v>
      </c>
      <c r="T17" s="6">
        <f t="shared" si="4"/>
        <v>-46923</v>
      </c>
      <c r="U17" s="6">
        <f t="shared" si="4"/>
        <v>-52079</v>
      </c>
      <c r="V17" s="6">
        <f t="shared" si="4"/>
        <v>-56655</v>
      </c>
      <c r="W17" s="6">
        <f t="shared" si="4"/>
        <v>-61231</v>
      </c>
      <c r="X17" s="6">
        <f t="shared" si="4"/>
        <v>-67332</v>
      </c>
      <c r="Y17" s="6">
        <f t="shared" si="4"/>
        <v>-73433</v>
      </c>
      <c r="Z17" s="6">
        <f t="shared" si="4"/>
        <v>-79534</v>
      </c>
      <c r="AA17" s="6">
        <f t="shared" si="4"/>
        <v>-85815</v>
      </c>
      <c r="AB17" s="6">
        <f t="shared" si="4"/>
        <v>-92096</v>
      </c>
      <c r="AC17" s="6">
        <f t="shared" si="4"/>
        <v>-98377</v>
      </c>
      <c r="AD17" s="6">
        <f t="shared" si="4"/>
        <v>-105672</v>
      </c>
      <c r="AE17" s="6">
        <f t="shared" si="4"/>
        <v>-112967</v>
      </c>
      <c r="AF17" s="6">
        <f t="shared" si="4"/>
        <v>-120262</v>
      </c>
      <c r="AG17" s="6">
        <f t="shared" si="4"/>
        <v>-128282</v>
      </c>
      <c r="AH17" s="6">
        <f t="shared" si="4"/>
        <v>-136302</v>
      </c>
      <c r="AI17" s="6">
        <f t="shared" si="4"/>
        <v>-144322</v>
      </c>
      <c r="AJ17" s="6">
        <f t="shared" si="4"/>
        <v>-153128</v>
      </c>
      <c r="AK17" s="6">
        <f t="shared" si="4"/>
        <v>-161934</v>
      </c>
      <c r="AL17" s="6">
        <f t="shared" si="4"/>
        <v>-170740</v>
      </c>
      <c r="AM17" s="6">
        <f t="shared" si="4"/>
        <v>-180423</v>
      </c>
      <c r="AN17" s="6">
        <f t="shared" si="4"/>
        <v>-190106</v>
      </c>
      <c r="AO17" s="6">
        <f t="shared" si="4"/>
        <v>-199789</v>
      </c>
      <c r="AP17" s="7"/>
    </row>
    <row r="18" spans="39:41" ht="12.75">
      <c r="AM18" s="7"/>
      <c r="AN18" s="10" t="s">
        <v>31</v>
      </c>
      <c r="AO18" s="3">
        <f>ROUNDUP(PRODUCT(AO17,0.771),0)</f>
        <v>-154038</v>
      </c>
    </row>
    <row r="19" spans="38:41" ht="12.75">
      <c r="AL19" s="7"/>
      <c r="AN19" s="10" t="s">
        <v>29</v>
      </c>
      <c r="AO19" s="3">
        <f>ROUNDUP((AO18/480),0)</f>
        <v>-321</v>
      </c>
    </row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&amp;L&amp;C&amp;A&amp;R</oddHeader>
    <oddFooter>&amp;L&amp;CPage &amp;P&amp;R</oddFooter>
  </headerFooter>
  <ignoredErrors>
    <ignoredError sqref="B16:AO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8"/>
  <sheetViews>
    <sheetView zoomScaleSheetLayoutView="1" workbookViewId="0" topLeftCell="A1">
      <selection activeCell="A1" sqref="A1"/>
    </sheetView>
  </sheetViews>
  <sheetFormatPr defaultColWidth="11.421875" defaultRowHeight="12.75"/>
  <cols>
    <col min="1" max="1" width="29.57421875" style="14" customWidth="1"/>
    <col min="2" max="36" width="9.140625" style="14" customWidth="1"/>
    <col min="37" max="16384" width="9.140625" style="0" customWidth="1"/>
  </cols>
  <sheetData>
    <row r="1" spans="1:36" ht="12.75">
      <c r="A1" s="14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12.75">
      <c r="A2" s="14" t="s">
        <v>16</v>
      </c>
      <c r="B2" s="12">
        <v>5</v>
      </c>
      <c r="C2" s="12">
        <v>6</v>
      </c>
      <c r="D2" s="12">
        <v>7</v>
      </c>
      <c r="E2" s="12">
        <v>8</v>
      </c>
      <c r="F2" s="12">
        <v>9</v>
      </c>
      <c r="G2" s="12">
        <v>10</v>
      </c>
      <c r="H2" s="12">
        <v>11</v>
      </c>
      <c r="I2" s="12">
        <v>12</v>
      </c>
      <c r="J2" s="12">
        <v>13</v>
      </c>
      <c r="K2" s="12">
        <v>14</v>
      </c>
      <c r="L2" s="12">
        <v>15</v>
      </c>
      <c r="M2" s="12">
        <v>16</v>
      </c>
      <c r="N2" s="12">
        <v>17</v>
      </c>
      <c r="O2" s="12">
        <v>18</v>
      </c>
      <c r="P2" s="12">
        <v>19</v>
      </c>
      <c r="Q2" s="12">
        <v>20</v>
      </c>
      <c r="R2" s="12">
        <v>21</v>
      </c>
      <c r="S2" s="12">
        <v>22</v>
      </c>
      <c r="T2" s="12">
        <v>23</v>
      </c>
      <c r="U2" s="12">
        <v>24</v>
      </c>
      <c r="V2" s="12">
        <v>25</v>
      </c>
      <c r="W2" s="12">
        <v>26</v>
      </c>
      <c r="X2" s="12">
        <v>27</v>
      </c>
      <c r="Y2" s="12">
        <v>28</v>
      </c>
      <c r="Z2" s="12">
        <v>29</v>
      </c>
      <c r="AA2" s="12">
        <v>30</v>
      </c>
      <c r="AB2" s="12">
        <v>31</v>
      </c>
      <c r="AC2" s="12">
        <v>32</v>
      </c>
      <c r="AD2" s="12">
        <v>33</v>
      </c>
      <c r="AE2" s="12">
        <v>34</v>
      </c>
      <c r="AF2" s="12">
        <v>35</v>
      </c>
      <c r="AG2" s="12">
        <v>36</v>
      </c>
      <c r="AH2" s="12">
        <v>37</v>
      </c>
      <c r="AI2" s="12">
        <v>38</v>
      </c>
      <c r="AJ2" s="12">
        <v>39</v>
      </c>
    </row>
    <row r="3" spans="1:36" ht="12.75">
      <c r="A3" s="14" t="s">
        <v>34</v>
      </c>
      <c r="B3" s="12"/>
      <c r="C3" s="12" t="s">
        <v>9</v>
      </c>
      <c r="D3" s="12"/>
      <c r="E3" s="12"/>
      <c r="F3" s="12"/>
      <c r="G3" s="12" t="s">
        <v>15</v>
      </c>
      <c r="H3" s="12"/>
      <c r="I3" s="12"/>
      <c r="J3" s="12" t="s">
        <v>12</v>
      </c>
      <c r="K3" s="12"/>
      <c r="L3" s="12"/>
      <c r="M3" s="12" t="s">
        <v>23</v>
      </c>
      <c r="N3" s="12"/>
      <c r="O3" s="12"/>
      <c r="P3" s="12" t="s">
        <v>12</v>
      </c>
      <c r="Q3" s="12"/>
      <c r="R3" s="12"/>
      <c r="S3" s="12" t="s">
        <v>20</v>
      </c>
      <c r="T3" s="12"/>
      <c r="U3" s="12"/>
      <c r="V3" s="12" t="s">
        <v>12</v>
      </c>
      <c r="W3" s="12"/>
      <c r="X3" s="12"/>
      <c r="Y3" s="12" t="s">
        <v>4</v>
      </c>
      <c r="Z3" s="12"/>
      <c r="AA3" s="12"/>
      <c r="AB3" s="12" t="s">
        <v>12</v>
      </c>
      <c r="AC3" s="12"/>
      <c r="AD3" s="12"/>
      <c r="AE3" s="12" t="s">
        <v>13</v>
      </c>
      <c r="AF3" s="12"/>
      <c r="AG3" s="12"/>
      <c r="AH3" s="12" t="s">
        <v>12</v>
      </c>
      <c r="AI3" s="12"/>
      <c r="AJ3" s="12"/>
    </row>
    <row r="4" spans="1:36" ht="12.75">
      <c r="A4" s="14" t="s">
        <v>1</v>
      </c>
      <c r="B4" s="12">
        <v>1836</v>
      </c>
      <c r="C4" s="12">
        <f>ROUNDUP(SUM(PRODUCT(B4,0.065),B4),0)</f>
        <v>1956</v>
      </c>
      <c r="D4" s="12">
        <v>1956</v>
      </c>
      <c r="E4" s="12">
        <v>1956</v>
      </c>
      <c r="F4" s="12">
        <v>1956</v>
      </c>
      <c r="G4" s="12">
        <f>ROUNDUP(SUM(PRODUCT(F4,0.065),F4),0)</f>
        <v>2084</v>
      </c>
      <c r="H4" s="12">
        <v>2084</v>
      </c>
      <c r="I4" s="12">
        <v>2084</v>
      </c>
      <c r="J4" s="12">
        <f>ROUNDUP(SUM(PRODUCT(I4,0.045),I4),0)</f>
        <v>2178</v>
      </c>
      <c r="K4" s="12">
        <v>2178</v>
      </c>
      <c r="L4" s="12">
        <v>2178</v>
      </c>
      <c r="M4" s="12">
        <f>ROUNDUP(SUM(PRODUCT(L4,0.065),L4),0)</f>
        <v>2320</v>
      </c>
      <c r="N4" s="12">
        <v>2320</v>
      </c>
      <c r="O4" s="12">
        <v>2320</v>
      </c>
      <c r="P4" s="12">
        <f>ROUNDUP(SUM(PRODUCT(O4,0.045),O4),0)</f>
        <v>2425</v>
      </c>
      <c r="Q4" s="12">
        <v>2425</v>
      </c>
      <c r="R4" s="12">
        <v>2425</v>
      </c>
      <c r="S4" s="12">
        <f>ROUNDUP(SUM(PRODUCT(R4,0.065),R4),0)</f>
        <v>2583</v>
      </c>
      <c r="T4" s="12">
        <v>2583</v>
      </c>
      <c r="U4" s="12">
        <v>2583</v>
      </c>
      <c r="V4" s="12">
        <f>ROUNDUP(SUM(PRODUCT(U4,0.045),U4),0)</f>
        <v>2700</v>
      </c>
      <c r="W4" s="12">
        <v>2700</v>
      </c>
      <c r="X4" s="12">
        <v>2700</v>
      </c>
      <c r="Y4" s="12">
        <f>ROUNDUP(SUM(PRODUCT(X4,0.065),X4),0)</f>
        <v>2876</v>
      </c>
      <c r="Z4" s="12">
        <v>2876</v>
      </c>
      <c r="AA4" s="12">
        <v>2876</v>
      </c>
      <c r="AB4" s="12">
        <f>ROUNDUP(SUM(PRODUCT(AA4,0.045),AA4),0)</f>
        <v>3006</v>
      </c>
      <c r="AC4" s="12">
        <v>3006</v>
      </c>
      <c r="AD4" s="12">
        <v>3006</v>
      </c>
      <c r="AE4" s="12">
        <f>ROUNDUP(SUM(PRODUCT(AD4,0.065),AD4),0)</f>
        <v>3202</v>
      </c>
      <c r="AF4" s="12">
        <v>3202</v>
      </c>
      <c r="AG4" s="12">
        <v>3202</v>
      </c>
      <c r="AH4" s="12">
        <f>ROUNDUP(SUM(PRODUCT(AG4,0.045),AG4),0)</f>
        <v>3347</v>
      </c>
      <c r="AI4" s="12">
        <v>3347</v>
      </c>
      <c r="AJ4" s="12">
        <v>3347</v>
      </c>
    </row>
    <row r="5" spans="1:36" ht="12.75">
      <c r="A5" s="14" t="s">
        <v>21</v>
      </c>
      <c r="B5" s="12"/>
      <c r="C5" s="13">
        <v>0.065</v>
      </c>
      <c r="D5" s="12"/>
      <c r="E5" s="12"/>
      <c r="F5" s="12"/>
      <c r="G5" s="13">
        <v>0.065</v>
      </c>
      <c r="H5" s="12"/>
      <c r="I5" s="12"/>
      <c r="J5" s="13">
        <v>0.045</v>
      </c>
      <c r="K5" s="12"/>
      <c r="L5" s="12"/>
      <c r="M5" s="13">
        <v>0.065</v>
      </c>
      <c r="N5" s="12"/>
      <c r="O5" s="12"/>
      <c r="P5" s="13">
        <v>0.045</v>
      </c>
      <c r="Q5" s="12"/>
      <c r="R5" s="12"/>
      <c r="S5" s="13">
        <v>0.065</v>
      </c>
      <c r="T5" s="12"/>
      <c r="U5" s="12"/>
      <c r="V5" s="13">
        <v>0.045</v>
      </c>
      <c r="W5" s="12"/>
      <c r="X5" s="12"/>
      <c r="Y5" s="13">
        <v>0.065</v>
      </c>
      <c r="Z5" s="12"/>
      <c r="AA5" s="12"/>
      <c r="AB5" s="13">
        <v>0.045</v>
      </c>
      <c r="AC5" s="12"/>
      <c r="AD5" s="12"/>
      <c r="AE5" s="13">
        <v>0.065</v>
      </c>
      <c r="AF5" s="12"/>
      <c r="AG5" s="12"/>
      <c r="AH5" s="13">
        <v>0.045</v>
      </c>
      <c r="AI5" s="12"/>
      <c r="AJ5" s="12"/>
    </row>
    <row r="7" spans="1:36" ht="12.75">
      <c r="A7" s="14" t="s">
        <v>10</v>
      </c>
      <c r="B7" s="12">
        <v>1703</v>
      </c>
      <c r="C7" s="12">
        <v>1843</v>
      </c>
      <c r="D7" s="12">
        <v>1843</v>
      </c>
      <c r="E7" s="12">
        <v>1843</v>
      </c>
      <c r="F7" s="12">
        <v>1843</v>
      </c>
      <c r="G7" s="12">
        <v>2030</v>
      </c>
      <c r="H7" s="12">
        <v>2030</v>
      </c>
      <c r="I7" s="12">
        <v>2030</v>
      </c>
      <c r="J7" s="12">
        <v>2030</v>
      </c>
      <c r="K7" s="12">
        <v>2030</v>
      </c>
      <c r="L7" s="12">
        <v>2030</v>
      </c>
      <c r="M7" s="12">
        <v>2194</v>
      </c>
      <c r="N7" s="12">
        <v>2194</v>
      </c>
      <c r="O7" s="12">
        <v>2194</v>
      </c>
      <c r="P7" s="12">
        <v>2194</v>
      </c>
      <c r="Q7" s="12">
        <v>2194</v>
      </c>
      <c r="R7" s="12">
        <v>2194</v>
      </c>
      <c r="S7" s="12">
        <v>2457</v>
      </c>
      <c r="T7" s="12">
        <v>2457</v>
      </c>
      <c r="U7" s="12">
        <v>2457</v>
      </c>
      <c r="V7" s="12">
        <v>2457</v>
      </c>
      <c r="W7" s="12">
        <v>2457</v>
      </c>
      <c r="X7" s="12">
        <v>2457</v>
      </c>
      <c r="Y7" s="12">
        <v>2579</v>
      </c>
      <c r="Z7" s="12">
        <v>2579</v>
      </c>
      <c r="AA7" s="12">
        <v>2579</v>
      </c>
      <c r="AB7" s="12">
        <v>2579</v>
      </c>
      <c r="AC7" s="12">
        <v>2579</v>
      </c>
      <c r="AD7" s="12">
        <v>2579</v>
      </c>
      <c r="AE7" s="12">
        <v>2790</v>
      </c>
      <c r="AF7" s="12">
        <v>2790</v>
      </c>
      <c r="AG7" s="12">
        <v>2790</v>
      </c>
      <c r="AH7" s="12">
        <v>2790</v>
      </c>
      <c r="AI7" s="12">
        <v>2790</v>
      </c>
      <c r="AJ7" s="12">
        <v>2790</v>
      </c>
    </row>
    <row r="9" spans="1:36" ht="12.75">
      <c r="A9" s="15" t="s">
        <v>22</v>
      </c>
      <c r="B9" s="11">
        <f aca="true" t="shared" si="0" ref="B9:AJ9">ROUNDUP(PRODUCT(B4,1.47661,13),0)</f>
        <v>35244</v>
      </c>
      <c r="C9" s="11">
        <f t="shared" si="0"/>
        <v>37548</v>
      </c>
      <c r="D9" s="11">
        <f t="shared" si="0"/>
        <v>37548</v>
      </c>
      <c r="E9" s="11">
        <f t="shared" si="0"/>
        <v>37548</v>
      </c>
      <c r="F9" s="11">
        <f t="shared" si="0"/>
        <v>37548</v>
      </c>
      <c r="G9" s="11">
        <f t="shared" si="0"/>
        <v>40005</v>
      </c>
      <c r="H9" s="11">
        <f t="shared" si="0"/>
        <v>40005</v>
      </c>
      <c r="I9" s="11">
        <f t="shared" si="0"/>
        <v>40005</v>
      </c>
      <c r="J9" s="11">
        <f t="shared" si="0"/>
        <v>41809</v>
      </c>
      <c r="K9" s="11">
        <f t="shared" si="0"/>
        <v>41809</v>
      </c>
      <c r="L9" s="11">
        <f t="shared" si="0"/>
        <v>41809</v>
      </c>
      <c r="M9" s="11">
        <f t="shared" si="0"/>
        <v>44535</v>
      </c>
      <c r="N9" s="11">
        <f t="shared" si="0"/>
        <v>44535</v>
      </c>
      <c r="O9" s="11">
        <f t="shared" si="0"/>
        <v>44535</v>
      </c>
      <c r="P9" s="11">
        <f t="shared" si="0"/>
        <v>46551</v>
      </c>
      <c r="Q9" s="11">
        <f t="shared" si="0"/>
        <v>46551</v>
      </c>
      <c r="R9" s="11">
        <f t="shared" si="0"/>
        <v>46551</v>
      </c>
      <c r="S9" s="11">
        <f t="shared" si="0"/>
        <v>49584</v>
      </c>
      <c r="T9" s="11">
        <f t="shared" si="0"/>
        <v>49584</v>
      </c>
      <c r="U9" s="11">
        <f t="shared" si="0"/>
        <v>49584</v>
      </c>
      <c r="V9" s="11">
        <f t="shared" si="0"/>
        <v>51830</v>
      </c>
      <c r="W9" s="11">
        <f t="shared" si="0"/>
        <v>51830</v>
      </c>
      <c r="X9" s="11">
        <f t="shared" si="0"/>
        <v>51830</v>
      </c>
      <c r="Y9" s="11">
        <f t="shared" si="0"/>
        <v>55208</v>
      </c>
      <c r="Z9" s="11">
        <f t="shared" si="0"/>
        <v>55208</v>
      </c>
      <c r="AA9" s="11">
        <f t="shared" si="0"/>
        <v>55208</v>
      </c>
      <c r="AB9" s="11">
        <f t="shared" si="0"/>
        <v>57703</v>
      </c>
      <c r="AC9" s="11">
        <f t="shared" si="0"/>
        <v>57703</v>
      </c>
      <c r="AD9" s="11">
        <f t="shared" si="0"/>
        <v>57703</v>
      </c>
      <c r="AE9" s="11">
        <f t="shared" si="0"/>
        <v>61466</v>
      </c>
      <c r="AF9" s="11">
        <f t="shared" si="0"/>
        <v>61466</v>
      </c>
      <c r="AG9" s="11">
        <f t="shared" si="0"/>
        <v>61466</v>
      </c>
      <c r="AH9" s="11">
        <f t="shared" si="0"/>
        <v>64249</v>
      </c>
      <c r="AI9" s="11">
        <f t="shared" si="0"/>
        <v>64249</v>
      </c>
      <c r="AJ9" s="11">
        <f t="shared" si="0"/>
        <v>64249</v>
      </c>
    </row>
    <row r="11" spans="1:36" ht="12.75">
      <c r="A11" s="14" t="s">
        <v>11</v>
      </c>
      <c r="B11" s="12">
        <f>ROUNDUP(PRODUCT(PRODUCT(B7,0.05),1.47661,13),0)</f>
        <v>1635</v>
      </c>
      <c r="C11" s="12">
        <f>ROUNDUP(PRODUCT(PRODUCT(C7,0.05),1.47661,13),0)</f>
        <v>1769</v>
      </c>
      <c r="D11" s="12">
        <f>ROUNDUP(PRODUCT(PRODUCT(D7,0.05),1.47661,13),0)</f>
        <v>1769</v>
      </c>
      <c r="E11" s="12">
        <f>ROUNDUP(PRODUCT(PRODUCT(E7,0.05),1.47661,13),0)</f>
        <v>1769</v>
      </c>
      <c r="F11" s="12">
        <f>ROUNDUP(PRODUCT(PRODUCT(F7,0.05),1.47661,13),0)</f>
        <v>1769</v>
      </c>
      <c r="G11" s="12">
        <f>ROUNDUP(PRODUCT(PRODUCT(G7,0.1),1.47661,13),0)</f>
        <v>3897</v>
      </c>
      <c r="H11" s="12">
        <f>ROUNDUP(PRODUCT(PRODUCT(H7,0.1),1.47661,13),0)</f>
        <v>3897</v>
      </c>
      <c r="I11" s="12">
        <f>ROUNDUP(PRODUCT(PRODUCT(I7,0.1),1.47661,13),0)</f>
        <v>3897</v>
      </c>
      <c r="J11" s="12">
        <f>ROUNDUP(PRODUCT(PRODUCT(J7,0.1),1.47661,13),0)</f>
        <v>3897</v>
      </c>
      <c r="K11" s="12">
        <f>ROUNDUP(PRODUCT(PRODUCT(K7,0.1),1.47661,13),0)</f>
        <v>3897</v>
      </c>
      <c r="L11" s="12">
        <f>ROUNDUP(PRODUCT(PRODUCT(L7,0.15),1.47661,13),0)</f>
        <v>5846</v>
      </c>
      <c r="M11" s="12">
        <f>ROUNDUP(PRODUCT(PRODUCT(M7,0.15),1.47661,13),0)</f>
        <v>6318</v>
      </c>
      <c r="N11" s="12">
        <f>ROUNDUP(PRODUCT(PRODUCT(N7,0.15),1.47661,13),0)</f>
        <v>6318</v>
      </c>
      <c r="O11" s="12">
        <f>ROUNDUP(PRODUCT(PRODUCT(O7,0.15),1.47661,13),0)</f>
        <v>6318</v>
      </c>
      <c r="P11" s="12">
        <f>ROUNDUP(PRODUCT(PRODUCT(P7,0.15),1.47661,13),0)</f>
        <v>6318</v>
      </c>
      <c r="Q11" s="12">
        <f>ROUNDUP(PRODUCT(PRODUCT(Q7,0.2),1.47661,13),0)</f>
        <v>8424</v>
      </c>
      <c r="R11" s="12">
        <f>ROUNDUP(PRODUCT(PRODUCT(R7,0.2),1.47661,13),0)</f>
        <v>8424</v>
      </c>
      <c r="S11" s="12">
        <f>ROUNDUP(PRODUCT(PRODUCT(S7,0.2),1.47661,13),0)</f>
        <v>9433</v>
      </c>
      <c r="T11" s="12">
        <f>ROUNDUP(PRODUCT(PRODUCT(T7,0.2),1.47661,13),0)</f>
        <v>9433</v>
      </c>
      <c r="U11" s="12">
        <f>ROUNDUP(PRODUCT(PRODUCT(U7,0.2),1.47661,13),0)</f>
        <v>9433</v>
      </c>
      <c r="V11" s="12">
        <f aca="true" t="shared" si="1" ref="V11:AJ11">ROUNDUP(PRODUCT(PRODUCT(V7,0.25),1.47661,13),0)</f>
        <v>11792</v>
      </c>
      <c r="W11" s="12">
        <f t="shared" si="1"/>
        <v>11792</v>
      </c>
      <c r="X11" s="12">
        <f t="shared" si="1"/>
        <v>11792</v>
      </c>
      <c r="Y11" s="12">
        <f t="shared" si="1"/>
        <v>12377</v>
      </c>
      <c r="Z11" s="12">
        <f t="shared" si="1"/>
        <v>12377</v>
      </c>
      <c r="AA11" s="12">
        <f t="shared" si="1"/>
        <v>12377</v>
      </c>
      <c r="AB11" s="12">
        <f t="shared" si="1"/>
        <v>12377</v>
      </c>
      <c r="AC11" s="12">
        <f t="shared" si="1"/>
        <v>12377</v>
      </c>
      <c r="AD11" s="12">
        <f t="shared" si="1"/>
        <v>12377</v>
      </c>
      <c r="AE11" s="12">
        <f t="shared" si="1"/>
        <v>13390</v>
      </c>
      <c r="AF11" s="12">
        <f t="shared" si="1"/>
        <v>13390</v>
      </c>
      <c r="AG11" s="12">
        <f t="shared" si="1"/>
        <v>13390</v>
      </c>
      <c r="AH11" s="12">
        <f t="shared" si="1"/>
        <v>13390</v>
      </c>
      <c r="AI11" s="12">
        <f t="shared" si="1"/>
        <v>13390</v>
      </c>
      <c r="AJ11" s="12">
        <f t="shared" si="1"/>
        <v>13390</v>
      </c>
    </row>
    <row r="13" spans="1:36" ht="12.75">
      <c r="A13" s="14" t="s">
        <v>18</v>
      </c>
      <c r="B13" s="11">
        <f aca="true" t="shared" si="2" ref="B13:AJ13">SUM(B9,B11)</f>
        <v>36879</v>
      </c>
      <c r="C13" s="11">
        <f t="shared" si="2"/>
        <v>39317</v>
      </c>
      <c r="D13" s="11">
        <f t="shared" si="2"/>
        <v>39317</v>
      </c>
      <c r="E13" s="11">
        <f t="shared" si="2"/>
        <v>39317</v>
      </c>
      <c r="F13" s="11">
        <f t="shared" si="2"/>
        <v>39317</v>
      </c>
      <c r="G13" s="11">
        <f t="shared" si="2"/>
        <v>43902</v>
      </c>
      <c r="H13" s="11">
        <f t="shared" si="2"/>
        <v>43902</v>
      </c>
      <c r="I13" s="11">
        <f t="shared" si="2"/>
        <v>43902</v>
      </c>
      <c r="J13" s="11">
        <f t="shared" si="2"/>
        <v>45706</v>
      </c>
      <c r="K13" s="11">
        <f t="shared" si="2"/>
        <v>45706</v>
      </c>
      <c r="L13" s="11">
        <f t="shared" si="2"/>
        <v>47655</v>
      </c>
      <c r="M13" s="11">
        <f t="shared" si="2"/>
        <v>50853</v>
      </c>
      <c r="N13" s="11">
        <f t="shared" si="2"/>
        <v>50853</v>
      </c>
      <c r="O13" s="11">
        <f t="shared" si="2"/>
        <v>50853</v>
      </c>
      <c r="P13" s="11">
        <f t="shared" si="2"/>
        <v>52869</v>
      </c>
      <c r="Q13" s="11">
        <f t="shared" si="2"/>
        <v>54975</v>
      </c>
      <c r="R13" s="11">
        <f t="shared" si="2"/>
        <v>54975</v>
      </c>
      <c r="S13" s="11">
        <f t="shared" si="2"/>
        <v>59017</v>
      </c>
      <c r="T13" s="11">
        <f t="shared" si="2"/>
        <v>59017</v>
      </c>
      <c r="U13" s="11">
        <f t="shared" si="2"/>
        <v>59017</v>
      </c>
      <c r="V13" s="11">
        <f t="shared" si="2"/>
        <v>63622</v>
      </c>
      <c r="W13" s="11">
        <f t="shared" si="2"/>
        <v>63622</v>
      </c>
      <c r="X13" s="11">
        <f t="shared" si="2"/>
        <v>63622</v>
      </c>
      <c r="Y13" s="11">
        <f t="shared" si="2"/>
        <v>67585</v>
      </c>
      <c r="Z13" s="11">
        <f t="shared" si="2"/>
        <v>67585</v>
      </c>
      <c r="AA13" s="11">
        <f t="shared" si="2"/>
        <v>67585</v>
      </c>
      <c r="AB13" s="11">
        <f t="shared" si="2"/>
        <v>70080</v>
      </c>
      <c r="AC13" s="11">
        <f t="shared" si="2"/>
        <v>70080</v>
      </c>
      <c r="AD13" s="11">
        <f t="shared" si="2"/>
        <v>70080</v>
      </c>
      <c r="AE13" s="11">
        <f t="shared" si="2"/>
        <v>74856</v>
      </c>
      <c r="AF13" s="11">
        <f t="shared" si="2"/>
        <v>74856</v>
      </c>
      <c r="AG13" s="11">
        <f t="shared" si="2"/>
        <v>74856</v>
      </c>
      <c r="AH13" s="11">
        <f t="shared" si="2"/>
        <v>77639</v>
      </c>
      <c r="AI13" s="11">
        <f t="shared" si="2"/>
        <v>77639</v>
      </c>
      <c r="AJ13" s="11">
        <f t="shared" si="2"/>
        <v>77639</v>
      </c>
    </row>
    <row r="14" spans="1:36" ht="12.75">
      <c r="A14" s="14" t="s">
        <v>28</v>
      </c>
      <c r="B14" s="11">
        <f>Actuel!F21+B13</f>
        <v>192206</v>
      </c>
      <c r="C14" s="11">
        <f aca="true" t="shared" si="3" ref="C14:AJ14">SUM(B14,C13)</f>
        <v>231523</v>
      </c>
      <c r="D14" s="11">
        <f t="shared" si="3"/>
        <v>270840</v>
      </c>
      <c r="E14" s="11">
        <f t="shared" si="3"/>
        <v>310157</v>
      </c>
      <c r="F14" s="11">
        <f t="shared" si="3"/>
        <v>349474</v>
      </c>
      <c r="G14" s="11">
        <f t="shared" si="3"/>
        <v>393376</v>
      </c>
      <c r="H14" s="11">
        <f t="shared" si="3"/>
        <v>437278</v>
      </c>
      <c r="I14" s="11">
        <f t="shared" si="3"/>
        <v>481180</v>
      </c>
      <c r="J14" s="11">
        <f t="shared" si="3"/>
        <v>526886</v>
      </c>
      <c r="K14" s="11">
        <f t="shared" si="3"/>
        <v>572592</v>
      </c>
      <c r="L14" s="11">
        <f t="shared" si="3"/>
        <v>620247</v>
      </c>
      <c r="M14" s="11">
        <f t="shared" si="3"/>
        <v>671100</v>
      </c>
      <c r="N14" s="11">
        <f t="shared" si="3"/>
        <v>721953</v>
      </c>
      <c r="O14" s="11">
        <f t="shared" si="3"/>
        <v>772806</v>
      </c>
      <c r="P14" s="11">
        <f t="shared" si="3"/>
        <v>825675</v>
      </c>
      <c r="Q14" s="11">
        <f t="shared" si="3"/>
        <v>880650</v>
      </c>
      <c r="R14" s="11">
        <f t="shared" si="3"/>
        <v>935625</v>
      </c>
      <c r="S14" s="11">
        <f t="shared" si="3"/>
        <v>994642</v>
      </c>
      <c r="T14" s="11">
        <f t="shared" si="3"/>
        <v>1053659</v>
      </c>
      <c r="U14" s="11">
        <f t="shared" si="3"/>
        <v>1112676</v>
      </c>
      <c r="V14" s="11">
        <f t="shared" si="3"/>
        <v>1176298</v>
      </c>
      <c r="W14" s="11">
        <f t="shared" si="3"/>
        <v>1239920</v>
      </c>
      <c r="X14" s="11">
        <f t="shared" si="3"/>
        <v>1303542</v>
      </c>
      <c r="Y14" s="11">
        <f t="shared" si="3"/>
        <v>1371127</v>
      </c>
      <c r="Z14" s="11">
        <f t="shared" si="3"/>
        <v>1438712</v>
      </c>
      <c r="AA14" s="11">
        <f t="shared" si="3"/>
        <v>1506297</v>
      </c>
      <c r="AB14" s="11">
        <f t="shared" si="3"/>
        <v>1576377</v>
      </c>
      <c r="AC14" s="11">
        <f t="shared" si="3"/>
        <v>1646457</v>
      </c>
      <c r="AD14" s="11">
        <f t="shared" si="3"/>
        <v>1716537</v>
      </c>
      <c r="AE14" s="11">
        <f t="shared" si="3"/>
        <v>1791393</v>
      </c>
      <c r="AF14" s="11">
        <f t="shared" si="3"/>
        <v>1866249</v>
      </c>
      <c r="AG14" s="11">
        <f t="shared" si="3"/>
        <v>1941105</v>
      </c>
      <c r="AH14" s="11">
        <f t="shared" si="3"/>
        <v>2018744</v>
      </c>
      <c r="AI14" s="11">
        <f t="shared" si="3"/>
        <v>2096383</v>
      </c>
      <c r="AJ14" s="11">
        <f t="shared" si="3"/>
        <v>2174022</v>
      </c>
    </row>
    <row r="15" spans="1:36" ht="12.75">
      <c r="A15" s="14" t="s">
        <v>27</v>
      </c>
      <c r="B15" s="11">
        <f>B13-Actuel!G20</f>
        <v>0</v>
      </c>
      <c r="C15" s="11">
        <f>C13-Actuel!H20</f>
        <v>-357</v>
      </c>
      <c r="D15" s="11">
        <f>D13-Actuel!I20</f>
        <v>-376</v>
      </c>
      <c r="E15" s="11">
        <f>E13-Actuel!J20</f>
        <v>-1508</v>
      </c>
      <c r="F15" s="11">
        <f>F13-Actuel!K20</f>
        <v>-1508</v>
      </c>
      <c r="G15" s="11">
        <f>G13-Actuel!L20</f>
        <v>-1765</v>
      </c>
      <c r="H15" s="11">
        <f>H13-Actuel!M20</f>
        <v>-1765</v>
      </c>
      <c r="I15" s="11">
        <f>I13-Actuel!N20</f>
        <v>-3043</v>
      </c>
      <c r="J15" s="11">
        <f>J13-Actuel!O20</f>
        <v>-3420</v>
      </c>
      <c r="K15" s="11">
        <f>K13-Actuel!P20</f>
        <v>-3420</v>
      </c>
      <c r="L15" s="11">
        <f>L13-Actuel!Q20</f>
        <v>-2892</v>
      </c>
      <c r="M15" s="11">
        <f>M13-Actuel!R20</f>
        <v>-3469</v>
      </c>
      <c r="N15" s="11">
        <f>N13-Actuel!S20</f>
        <v>-3469</v>
      </c>
      <c r="O15" s="11">
        <f>O13-Actuel!T20</f>
        <v>-3469</v>
      </c>
      <c r="P15" s="11">
        <f>P13-Actuel!U20</f>
        <v>-3927</v>
      </c>
      <c r="Q15" s="11">
        <f>Q13-Actuel!V20</f>
        <v>-3347</v>
      </c>
      <c r="R15" s="11">
        <f>R13-Actuel!W20</f>
        <v>-3347</v>
      </c>
      <c r="S15" s="11">
        <f>S13-Actuel!X20</f>
        <v>-4776</v>
      </c>
      <c r="T15" s="11">
        <f>T13-Actuel!Y20</f>
        <v>-4776</v>
      </c>
      <c r="U15" s="11">
        <f>U13-Actuel!Z20</f>
        <v>-4776</v>
      </c>
      <c r="V15" s="11">
        <f>V13-Actuel!AA20</f>
        <v>-4879</v>
      </c>
      <c r="W15" s="11">
        <f>W13-Actuel!AB20</f>
        <v>-4879</v>
      </c>
      <c r="X15" s="11">
        <f>X13-Actuel!AC20</f>
        <v>-4879</v>
      </c>
      <c r="Y15" s="11">
        <f>Y13-Actuel!AD20</f>
        <v>-5798</v>
      </c>
      <c r="Z15" s="11">
        <f>Z13-Actuel!AE20</f>
        <v>-5798</v>
      </c>
      <c r="AA15" s="11">
        <f>AA13-Actuel!AF20</f>
        <v>-5798</v>
      </c>
      <c r="AB15" s="11">
        <f>AB13-Actuel!AG20</f>
        <v>-6446</v>
      </c>
      <c r="AC15" s="11">
        <f>AC13-Actuel!AH20</f>
        <v>-6446</v>
      </c>
      <c r="AD15" s="11">
        <f>AD13-Actuel!AI20</f>
        <v>-6446</v>
      </c>
      <c r="AE15" s="11">
        <f>AE13-Actuel!AJ20</f>
        <v>-7117</v>
      </c>
      <c r="AF15" s="11">
        <f>AF13-Actuel!AK20</f>
        <v>-7117</v>
      </c>
      <c r="AG15" s="11">
        <f>AG13-Actuel!AL20</f>
        <v>-7117</v>
      </c>
      <c r="AH15" s="11">
        <f>AH13-Actuel!AM20</f>
        <v>-7898</v>
      </c>
      <c r="AI15" s="11">
        <f>AI13-Actuel!AN20</f>
        <v>-7898</v>
      </c>
      <c r="AJ15" s="11">
        <f>AJ13-Actuel!AO20</f>
        <v>-7898</v>
      </c>
    </row>
    <row r="16" spans="1:36" ht="12.75">
      <c r="A16" s="14" t="s">
        <v>26</v>
      </c>
      <c r="B16" s="11">
        <f>B15</f>
        <v>0</v>
      </c>
      <c r="C16" s="12">
        <f aca="true" t="shared" si="4" ref="C16:AJ16">SUM(B16,C15)</f>
        <v>-357</v>
      </c>
      <c r="D16" s="12">
        <f t="shared" si="4"/>
        <v>-733</v>
      </c>
      <c r="E16" s="12">
        <f t="shared" si="4"/>
        <v>-2241</v>
      </c>
      <c r="F16" s="12">
        <f t="shared" si="4"/>
        <v>-3749</v>
      </c>
      <c r="G16" s="12">
        <f t="shared" si="4"/>
        <v>-5514</v>
      </c>
      <c r="H16" s="12">
        <f t="shared" si="4"/>
        <v>-7279</v>
      </c>
      <c r="I16" s="12">
        <f t="shared" si="4"/>
        <v>-10322</v>
      </c>
      <c r="J16" s="12">
        <f t="shared" si="4"/>
        <v>-13742</v>
      </c>
      <c r="K16" s="12">
        <f t="shared" si="4"/>
        <v>-17162</v>
      </c>
      <c r="L16" s="12">
        <f t="shared" si="4"/>
        <v>-20054</v>
      </c>
      <c r="M16" s="12">
        <f t="shared" si="4"/>
        <v>-23523</v>
      </c>
      <c r="N16" s="12">
        <f t="shared" si="4"/>
        <v>-26992</v>
      </c>
      <c r="O16" s="12">
        <f t="shared" si="4"/>
        <v>-30461</v>
      </c>
      <c r="P16" s="12">
        <f t="shared" si="4"/>
        <v>-34388</v>
      </c>
      <c r="Q16" s="12">
        <f t="shared" si="4"/>
        <v>-37735</v>
      </c>
      <c r="R16" s="12">
        <f t="shared" si="4"/>
        <v>-41082</v>
      </c>
      <c r="S16" s="12">
        <f t="shared" si="4"/>
        <v>-45858</v>
      </c>
      <c r="T16" s="12">
        <f t="shared" si="4"/>
        <v>-50634</v>
      </c>
      <c r="U16" s="12">
        <f t="shared" si="4"/>
        <v>-55410</v>
      </c>
      <c r="V16" s="12">
        <f t="shared" si="4"/>
        <v>-60289</v>
      </c>
      <c r="W16" s="12">
        <f t="shared" si="4"/>
        <v>-65168</v>
      </c>
      <c r="X16" s="12">
        <f t="shared" si="4"/>
        <v>-70047</v>
      </c>
      <c r="Y16" s="12">
        <f t="shared" si="4"/>
        <v>-75845</v>
      </c>
      <c r="Z16" s="12">
        <f t="shared" si="4"/>
        <v>-81643</v>
      </c>
      <c r="AA16" s="12">
        <f t="shared" si="4"/>
        <v>-87441</v>
      </c>
      <c r="AB16" s="12">
        <f t="shared" si="4"/>
        <v>-93887</v>
      </c>
      <c r="AC16" s="12">
        <f t="shared" si="4"/>
        <v>-100333</v>
      </c>
      <c r="AD16" s="12">
        <f t="shared" si="4"/>
        <v>-106779</v>
      </c>
      <c r="AE16" s="12">
        <f t="shared" si="4"/>
        <v>-113896</v>
      </c>
      <c r="AF16" s="12">
        <f t="shared" si="4"/>
        <v>-121013</v>
      </c>
      <c r="AG16" s="12">
        <f t="shared" si="4"/>
        <v>-128130</v>
      </c>
      <c r="AH16" s="12">
        <f t="shared" si="4"/>
        <v>-136028</v>
      </c>
      <c r="AI16" s="12">
        <f t="shared" si="4"/>
        <v>-143926</v>
      </c>
      <c r="AJ16" s="12">
        <f t="shared" si="4"/>
        <v>-151824</v>
      </c>
    </row>
    <row r="17" spans="33:36" ht="12.75">
      <c r="AG17" s="17" t="s">
        <v>31</v>
      </c>
      <c r="AH17" s="17"/>
      <c r="AI17" s="17"/>
      <c r="AJ17" s="12">
        <f>ROUNDUP(PRODUCT(AJ16,0.771),0)</f>
        <v>-117057</v>
      </c>
    </row>
    <row r="18" spans="1:36" ht="12.75">
      <c r="A18" s="16" t="s">
        <v>33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AF18" s="17" t="s">
        <v>29</v>
      </c>
      <c r="AG18" s="17"/>
      <c r="AH18" s="17"/>
      <c r="AI18" s="17"/>
      <c r="AJ18" s="3">
        <f>ROUNDUP((AJ17/480),0)</f>
        <v>-244</v>
      </c>
    </row>
  </sheetData>
  <sheetProtection/>
  <mergeCells count="3">
    <mergeCell ref="A18:K18"/>
    <mergeCell ref="AF18:AI18"/>
    <mergeCell ref="AG17:AI17"/>
  </mergeCells>
  <printOptions/>
  <pageMargins left="1" right="1" top="1.6666666666666667" bottom="1.6666666666666667" header="1" footer="1"/>
  <pageSetup cellComments="asDisplayed" fitToHeight="0" fitToWidth="0" horizontalDpi="600" verticalDpi="600" orientation="portrait" paperSize="9" r:id="rId1"/>
  <headerFooter alignWithMargins="0">
    <oddHeader>&amp;L&amp;C&amp;[TAB]&amp;R</oddHeader>
    <oddFooter>&amp;L&amp;CPage &amp;[PAGE]&amp;R</oddFooter>
  </headerFooter>
  <ignoredErrors>
    <ignoredError sqref="C15:AJ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8"/>
  <sheetViews>
    <sheetView zoomScaleSheetLayoutView="1" workbookViewId="0" topLeftCell="A1">
      <selection activeCell="A1" sqref="A1"/>
    </sheetView>
  </sheetViews>
  <sheetFormatPr defaultColWidth="11.421875" defaultRowHeight="12.75"/>
  <cols>
    <col min="1" max="1" width="29.7109375" style="1" customWidth="1"/>
    <col min="2" max="250" width="11.57421875" style="1" customWidth="1"/>
  </cols>
  <sheetData>
    <row r="1" ht="12.75">
      <c r="A1" s="1" t="s">
        <v>35</v>
      </c>
    </row>
    <row r="2" spans="1:30" ht="12.75">
      <c r="A2" s="1" t="s">
        <v>16</v>
      </c>
      <c r="B2" s="3">
        <v>11</v>
      </c>
      <c r="C2" s="3">
        <v>12</v>
      </c>
      <c r="D2" s="3">
        <v>13</v>
      </c>
      <c r="E2" s="3">
        <v>14</v>
      </c>
      <c r="F2" s="3">
        <v>15</v>
      </c>
      <c r="G2" s="3">
        <v>16</v>
      </c>
      <c r="H2" s="3">
        <v>17</v>
      </c>
      <c r="I2" s="3">
        <v>18</v>
      </c>
      <c r="J2" s="3">
        <v>19</v>
      </c>
      <c r="K2" s="3">
        <v>20</v>
      </c>
      <c r="L2" s="3">
        <v>21</v>
      </c>
      <c r="M2" s="3">
        <v>22</v>
      </c>
      <c r="N2" s="3">
        <v>23</v>
      </c>
      <c r="O2" s="3">
        <v>24</v>
      </c>
      <c r="P2" s="3">
        <v>25</v>
      </c>
      <c r="Q2" s="3">
        <v>26</v>
      </c>
      <c r="R2" s="3">
        <v>27</v>
      </c>
      <c r="S2" s="3">
        <v>28</v>
      </c>
      <c r="T2" s="3">
        <v>29</v>
      </c>
      <c r="U2" s="3">
        <v>30</v>
      </c>
      <c r="V2" s="3">
        <v>31</v>
      </c>
      <c r="W2" s="3">
        <v>32</v>
      </c>
      <c r="X2" s="3">
        <v>33</v>
      </c>
      <c r="Y2" s="3">
        <v>34</v>
      </c>
      <c r="Z2" s="3">
        <v>35</v>
      </c>
      <c r="AA2" s="3">
        <v>36</v>
      </c>
      <c r="AB2" s="3">
        <v>37</v>
      </c>
      <c r="AC2" s="3">
        <v>38</v>
      </c>
      <c r="AD2" s="3">
        <v>39</v>
      </c>
    </row>
    <row r="3" spans="1:30" ht="12.75">
      <c r="A3" s="1" t="s">
        <v>5</v>
      </c>
      <c r="B3" s="3"/>
      <c r="C3" s="3"/>
      <c r="D3" s="3" t="s">
        <v>12</v>
      </c>
      <c r="E3" s="3"/>
      <c r="F3" s="3"/>
      <c r="G3" s="3" t="s">
        <v>23</v>
      </c>
      <c r="H3" s="3"/>
      <c r="I3" s="3"/>
      <c r="J3" s="3" t="s">
        <v>12</v>
      </c>
      <c r="K3" s="3"/>
      <c r="L3" s="3"/>
      <c r="M3" s="3" t="s">
        <v>20</v>
      </c>
      <c r="N3" s="3"/>
      <c r="O3" s="3"/>
      <c r="P3" s="3" t="s">
        <v>12</v>
      </c>
      <c r="Q3" s="3"/>
      <c r="R3" s="3"/>
      <c r="S3" s="3" t="s">
        <v>4</v>
      </c>
      <c r="T3" s="3"/>
      <c r="U3" s="3"/>
      <c r="V3" s="3" t="s">
        <v>12</v>
      </c>
      <c r="W3" s="3"/>
      <c r="X3" s="3"/>
      <c r="Y3" s="3" t="s">
        <v>13</v>
      </c>
      <c r="Z3" s="3"/>
      <c r="AA3" s="3"/>
      <c r="AB3" s="3" t="s">
        <v>12</v>
      </c>
      <c r="AC3" s="3"/>
      <c r="AD3" s="3"/>
    </row>
    <row r="4" spans="1:30" ht="12.75">
      <c r="A4" s="1" t="s">
        <v>1</v>
      </c>
      <c r="B4" s="3">
        <v>2162</v>
      </c>
      <c r="C4" s="3">
        <v>2162</v>
      </c>
      <c r="D4" s="3">
        <v>2259</v>
      </c>
      <c r="E4" s="3">
        <v>2259</v>
      </c>
      <c r="F4" s="3">
        <v>2259</v>
      </c>
      <c r="G4" s="3">
        <v>2406</v>
      </c>
      <c r="H4" s="3">
        <v>2406</v>
      </c>
      <c r="I4" s="3">
        <v>2406</v>
      </c>
      <c r="J4" s="3">
        <v>2514</v>
      </c>
      <c r="K4" s="3">
        <v>2514</v>
      </c>
      <c r="L4" s="3">
        <v>2514</v>
      </c>
      <c r="M4" s="3">
        <v>2677</v>
      </c>
      <c r="N4" s="3">
        <v>2677</v>
      </c>
      <c r="O4" s="3">
        <v>2677</v>
      </c>
      <c r="P4" s="3">
        <v>2797</v>
      </c>
      <c r="Q4" s="3">
        <v>2797</v>
      </c>
      <c r="R4" s="3">
        <v>2797</v>
      </c>
      <c r="S4" s="3">
        <v>2979</v>
      </c>
      <c r="T4" s="3">
        <v>2979</v>
      </c>
      <c r="U4" s="3">
        <v>2979</v>
      </c>
      <c r="V4" s="3">
        <v>3113</v>
      </c>
      <c r="W4" s="3">
        <v>3113</v>
      </c>
      <c r="X4" s="3">
        <v>3113</v>
      </c>
      <c r="Y4" s="3">
        <v>3315</v>
      </c>
      <c r="Z4" s="3">
        <v>3315</v>
      </c>
      <c r="AA4" s="3">
        <v>3315</v>
      </c>
      <c r="AB4" s="3">
        <v>3464</v>
      </c>
      <c r="AC4" s="3">
        <v>3464</v>
      </c>
      <c r="AD4" s="3">
        <v>3464</v>
      </c>
    </row>
    <row r="5" spans="1:30" ht="12.75">
      <c r="A5" s="1" t="s">
        <v>21</v>
      </c>
      <c r="B5" s="3"/>
      <c r="C5" s="3"/>
      <c r="D5" s="4">
        <v>0.045</v>
      </c>
      <c r="E5" s="3"/>
      <c r="F5" s="3"/>
      <c r="G5" s="4">
        <v>0.065</v>
      </c>
      <c r="H5" s="3"/>
      <c r="I5" s="3"/>
      <c r="J5" s="4">
        <v>0.045</v>
      </c>
      <c r="K5" s="3"/>
      <c r="L5" s="3"/>
      <c r="M5" s="4">
        <v>0.065</v>
      </c>
      <c r="N5" s="3"/>
      <c r="O5" s="3"/>
      <c r="P5" s="4">
        <v>0.045</v>
      </c>
      <c r="Q5" s="3"/>
      <c r="R5" s="3"/>
      <c r="S5" s="4">
        <v>0.065</v>
      </c>
      <c r="T5" s="3"/>
      <c r="U5" s="3"/>
      <c r="V5" s="4">
        <v>0.045</v>
      </c>
      <c r="W5" s="3"/>
      <c r="X5" s="3"/>
      <c r="Y5" s="4">
        <v>0.065</v>
      </c>
      <c r="Z5" s="3"/>
      <c r="AA5" s="3"/>
      <c r="AB5" s="4">
        <v>0.045</v>
      </c>
      <c r="AC5" s="3"/>
      <c r="AD5" s="3"/>
    </row>
    <row r="7" spans="1:30" ht="12.75">
      <c r="A7" s="1" t="s">
        <v>10</v>
      </c>
      <c r="B7" s="3">
        <v>2030</v>
      </c>
      <c r="C7" s="3">
        <v>2030</v>
      </c>
      <c r="D7" s="3">
        <v>2030</v>
      </c>
      <c r="E7" s="3">
        <v>2030</v>
      </c>
      <c r="F7" s="3">
        <v>2030</v>
      </c>
      <c r="G7" s="3">
        <v>2194</v>
      </c>
      <c r="H7" s="3">
        <v>2194</v>
      </c>
      <c r="I7" s="3">
        <v>2194</v>
      </c>
      <c r="J7" s="3">
        <v>2194</v>
      </c>
      <c r="K7" s="3">
        <v>2194</v>
      </c>
      <c r="L7" s="3">
        <v>2194</v>
      </c>
      <c r="M7" s="3">
        <v>2457</v>
      </c>
      <c r="N7" s="3">
        <v>2457</v>
      </c>
      <c r="O7" s="3">
        <v>2457</v>
      </c>
      <c r="P7" s="3">
        <v>2457</v>
      </c>
      <c r="Q7" s="3">
        <v>2457</v>
      </c>
      <c r="R7" s="3">
        <v>2457</v>
      </c>
      <c r="S7" s="3">
        <v>2579</v>
      </c>
      <c r="T7" s="3">
        <v>2579</v>
      </c>
      <c r="U7" s="3">
        <v>2579</v>
      </c>
      <c r="V7" s="3">
        <v>2579</v>
      </c>
      <c r="W7" s="3">
        <v>2579</v>
      </c>
      <c r="X7" s="3">
        <v>2579</v>
      </c>
      <c r="Y7" s="3">
        <v>2790</v>
      </c>
      <c r="Z7" s="3">
        <v>2790</v>
      </c>
      <c r="AA7" s="3">
        <v>2790</v>
      </c>
      <c r="AB7" s="3">
        <v>2790</v>
      </c>
      <c r="AC7" s="3">
        <v>2790</v>
      </c>
      <c r="AD7" s="3">
        <v>2790</v>
      </c>
    </row>
    <row r="9" spans="1:30" ht="12.75">
      <c r="A9" s="5" t="s">
        <v>22</v>
      </c>
      <c r="B9" s="6">
        <f aca="true" t="shared" si="0" ref="B9:AD9">ROUNDUP(PRODUCT(B4,1.47661,13),0)</f>
        <v>41502</v>
      </c>
      <c r="C9" s="6">
        <f t="shared" si="0"/>
        <v>41502</v>
      </c>
      <c r="D9" s="6">
        <f t="shared" si="0"/>
        <v>43364</v>
      </c>
      <c r="E9" s="6">
        <f t="shared" si="0"/>
        <v>43364</v>
      </c>
      <c r="F9" s="6">
        <f t="shared" si="0"/>
        <v>43364</v>
      </c>
      <c r="G9" s="6">
        <f t="shared" si="0"/>
        <v>46186</v>
      </c>
      <c r="H9" s="6">
        <f t="shared" si="0"/>
        <v>46186</v>
      </c>
      <c r="I9" s="6">
        <f t="shared" si="0"/>
        <v>46186</v>
      </c>
      <c r="J9" s="6">
        <f t="shared" si="0"/>
        <v>48259</v>
      </c>
      <c r="K9" s="6">
        <f t="shared" si="0"/>
        <v>48259</v>
      </c>
      <c r="L9" s="6">
        <f t="shared" si="0"/>
        <v>48259</v>
      </c>
      <c r="M9" s="6">
        <f t="shared" si="0"/>
        <v>51388</v>
      </c>
      <c r="N9" s="6">
        <f t="shared" si="0"/>
        <v>51388</v>
      </c>
      <c r="O9" s="6">
        <f t="shared" si="0"/>
        <v>51388</v>
      </c>
      <c r="P9" s="6">
        <f t="shared" si="0"/>
        <v>53692</v>
      </c>
      <c r="Q9" s="6">
        <f t="shared" si="0"/>
        <v>53692</v>
      </c>
      <c r="R9" s="6">
        <f t="shared" si="0"/>
        <v>53692</v>
      </c>
      <c r="S9" s="6">
        <f t="shared" si="0"/>
        <v>57185</v>
      </c>
      <c r="T9" s="6">
        <f t="shared" si="0"/>
        <v>57185</v>
      </c>
      <c r="U9" s="6">
        <f t="shared" si="0"/>
        <v>57185</v>
      </c>
      <c r="V9" s="6">
        <f t="shared" si="0"/>
        <v>59757</v>
      </c>
      <c r="W9" s="6">
        <f t="shared" si="0"/>
        <v>59757</v>
      </c>
      <c r="X9" s="6">
        <f t="shared" si="0"/>
        <v>59757</v>
      </c>
      <c r="Y9" s="6">
        <f t="shared" si="0"/>
        <v>63635</v>
      </c>
      <c r="Z9" s="6">
        <f t="shared" si="0"/>
        <v>63635</v>
      </c>
      <c r="AA9" s="6">
        <f t="shared" si="0"/>
        <v>63635</v>
      </c>
      <c r="AB9" s="6">
        <f t="shared" si="0"/>
        <v>66495</v>
      </c>
      <c r="AC9" s="6">
        <f t="shared" si="0"/>
        <v>66495</v>
      </c>
      <c r="AD9" s="6">
        <f t="shared" si="0"/>
        <v>66495</v>
      </c>
    </row>
    <row r="11" spans="1:30" ht="12.75">
      <c r="A11" s="1" t="s">
        <v>11</v>
      </c>
      <c r="B11" s="3">
        <f>ROUNDUP(PRODUCT(PRODUCT(B7,0.1),1.47661,13),0)</f>
        <v>3897</v>
      </c>
      <c r="C11" s="3">
        <f>ROUNDUP(PRODUCT(PRODUCT(C7,0.1),1.47661,13),0)</f>
        <v>3897</v>
      </c>
      <c r="D11" s="3">
        <f>ROUNDUP(PRODUCT(PRODUCT(D7,0.1),1.47661,13),0)</f>
        <v>3897</v>
      </c>
      <c r="E11" s="3">
        <f>ROUNDUP(PRODUCT(PRODUCT(E7,0.1),1.47661,13),0)</f>
        <v>3897</v>
      </c>
      <c r="F11" s="3">
        <f>ROUNDUP(PRODUCT(PRODUCT(F7,0.15),1.47661,13),0)</f>
        <v>5846</v>
      </c>
      <c r="G11" s="3">
        <f>ROUNDUP(PRODUCT(PRODUCT(G7,0.15),1.47661,13),0)</f>
        <v>6318</v>
      </c>
      <c r="H11" s="3">
        <f>ROUNDUP(PRODUCT(PRODUCT(H7,0.15),1.47661,13),0)</f>
        <v>6318</v>
      </c>
      <c r="I11" s="3">
        <f>ROUNDUP(PRODUCT(PRODUCT(I7,0.15),1.47661,13),0)</f>
        <v>6318</v>
      </c>
      <c r="J11" s="3">
        <f>ROUNDUP(PRODUCT(PRODUCT(J7,0.15),1.47661,13),0)</f>
        <v>6318</v>
      </c>
      <c r="K11" s="3">
        <f>ROUNDUP(PRODUCT(PRODUCT(K7,0.2),1.47661,13),0)</f>
        <v>8424</v>
      </c>
      <c r="L11" s="3">
        <f>ROUNDUP(PRODUCT(PRODUCT(L7,0.2),1.47661,13),0)</f>
        <v>8424</v>
      </c>
      <c r="M11" s="3">
        <f>ROUNDUP(PRODUCT(PRODUCT(M7,0.2),1.47661,13),0)</f>
        <v>9433</v>
      </c>
      <c r="N11" s="3">
        <f>ROUNDUP(PRODUCT(PRODUCT(N7,0.2),1.47661,13),0)</f>
        <v>9433</v>
      </c>
      <c r="O11" s="3">
        <f>ROUNDUP(PRODUCT(PRODUCT(O7,0.2),1.47661,13),0)</f>
        <v>9433</v>
      </c>
      <c r="P11" s="3">
        <f aca="true" t="shared" si="1" ref="P11:AD11">ROUNDUP(PRODUCT(PRODUCT(P7,0.25),1.47661,13),0)</f>
        <v>11792</v>
      </c>
      <c r="Q11" s="3">
        <f t="shared" si="1"/>
        <v>11792</v>
      </c>
      <c r="R11" s="3">
        <f t="shared" si="1"/>
        <v>11792</v>
      </c>
      <c r="S11" s="3">
        <f t="shared" si="1"/>
        <v>12377</v>
      </c>
      <c r="T11" s="3">
        <f t="shared" si="1"/>
        <v>12377</v>
      </c>
      <c r="U11" s="3">
        <f t="shared" si="1"/>
        <v>12377</v>
      </c>
      <c r="V11" s="3">
        <f t="shared" si="1"/>
        <v>12377</v>
      </c>
      <c r="W11" s="3">
        <f t="shared" si="1"/>
        <v>12377</v>
      </c>
      <c r="X11" s="3">
        <f t="shared" si="1"/>
        <v>12377</v>
      </c>
      <c r="Y11" s="3">
        <f t="shared" si="1"/>
        <v>13390</v>
      </c>
      <c r="Z11" s="3">
        <f t="shared" si="1"/>
        <v>13390</v>
      </c>
      <c r="AA11" s="3">
        <f t="shared" si="1"/>
        <v>13390</v>
      </c>
      <c r="AB11" s="3">
        <f t="shared" si="1"/>
        <v>13390</v>
      </c>
      <c r="AC11" s="3">
        <f t="shared" si="1"/>
        <v>13390</v>
      </c>
      <c r="AD11" s="3">
        <f t="shared" si="1"/>
        <v>13390</v>
      </c>
    </row>
    <row r="13" spans="1:30" ht="12.75">
      <c r="A13" s="1" t="s">
        <v>18</v>
      </c>
      <c r="B13" s="6">
        <f aca="true" t="shared" si="2" ref="B13:AD13">SUM(B9,B11)</f>
        <v>45399</v>
      </c>
      <c r="C13" s="6">
        <f t="shared" si="2"/>
        <v>45399</v>
      </c>
      <c r="D13" s="6">
        <f t="shared" si="2"/>
        <v>47261</v>
      </c>
      <c r="E13" s="6">
        <f t="shared" si="2"/>
        <v>47261</v>
      </c>
      <c r="F13" s="6">
        <f t="shared" si="2"/>
        <v>49210</v>
      </c>
      <c r="G13" s="6">
        <f t="shared" si="2"/>
        <v>52504</v>
      </c>
      <c r="H13" s="6">
        <f t="shared" si="2"/>
        <v>52504</v>
      </c>
      <c r="I13" s="6">
        <f t="shared" si="2"/>
        <v>52504</v>
      </c>
      <c r="J13" s="6">
        <f t="shared" si="2"/>
        <v>54577</v>
      </c>
      <c r="K13" s="6">
        <f t="shared" si="2"/>
        <v>56683</v>
      </c>
      <c r="L13" s="6">
        <f t="shared" si="2"/>
        <v>56683</v>
      </c>
      <c r="M13" s="6">
        <f t="shared" si="2"/>
        <v>60821</v>
      </c>
      <c r="N13" s="6">
        <f t="shared" si="2"/>
        <v>60821</v>
      </c>
      <c r="O13" s="6">
        <f t="shared" si="2"/>
        <v>60821</v>
      </c>
      <c r="P13" s="6">
        <f t="shared" si="2"/>
        <v>65484</v>
      </c>
      <c r="Q13" s="6">
        <f t="shared" si="2"/>
        <v>65484</v>
      </c>
      <c r="R13" s="6">
        <f t="shared" si="2"/>
        <v>65484</v>
      </c>
      <c r="S13" s="6">
        <f t="shared" si="2"/>
        <v>69562</v>
      </c>
      <c r="T13" s="6">
        <f t="shared" si="2"/>
        <v>69562</v>
      </c>
      <c r="U13" s="6">
        <f t="shared" si="2"/>
        <v>69562</v>
      </c>
      <c r="V13" s="6">
        <f t="shared" si="2"/>
        <v>72134</v>
      </c>
      <c r="W13" s="6">
        <f t="shared" si="2"/>
        <v>72134</v>
      </c>
      <c r="X13" s="6">
        <f t="shared" si="2"/>
        <v>72134</v>
      </c>
      <c r="Y13" s="6">
        <f t="shared" si="2"/>
        <v>77025</v>
      </c>
      <c r="Z13" s="6">
        <f t="shared" si="2"/>
        <v>77025</v>
      </c>
      <c r="AA13" s="6">
        <f t="shared" si="2"/>
        <v>77025</v>
      </c>
      <c r="AB13" s="6">
        <f t="shared" si="2"/>
        <v>79885</v>
      </c>
      <c r="AC13" s="6">
        <f t="shared" si="2"/>
        <v>79885</v>
      </c>
      <c r="AD13" s="6">
        <f t="shared" si="2"/>
        <v>79885</v>
      </c>
    </row>
    <row r="14" spans="1:30" ht="12.75">
      <c r="A14" s="1" t="s">
        <v>28</v>
      </c>
      <c r="B14" s="6">
        <f>SUM(Actuel!L21,B13)</f>
        <v>444289</v>
      </c>
      <c r="C14" s="6">
        <f aca="true" t="shared" si="3" ref="C14:AD14">SUM(B14,C13)</f>
        <v>489688</v>
      </c>
      <c r="D14" s="6">
        <f t="shared" si="3"/>
        <v>536949</v>
      </c>
      <c r="E14" s="6">
        <f t="shared" si="3"/>
        <v>584210</v>
      </c>
      <c r="F14" s="6">
        <f t="shared" si="3"/>
        <v>633420</v>
      </c>
      <c r="G14" s="6">
        <f t="shared" si="3"/>
        <v>685924</v>
      </c>
      <c r="H14" s="6">
        <f t="shared" si="3"/>
        <v>738428</v>
      </c>
      <c r="I14" s="6">
        <f t="shared" si="3"/>
        <v>790932</v>
      </c>
      <c r="J14" s="6">
        <f t="shared" si="3"/>
        <v>845509</v>
      </c>
      <c r="K14" s="6">
        <f t="shared" si="3"/>
        <v>902192</v>
      </c>
      <c r="L14" s="6">
        <f t="shared" si="3"/>
        <v>958875</v>
      </c>
      <c r="M14" s="6">
        <f t="shared" si="3"/>
        <v>1019696</v>
      </c>
      <c r="N14" s="6">
        <f t="shared" si="3"/>
        <v>1080517</v>
      </c>
      <c r="O14" s="6">
        <f t="shared" si="3"/>
        <v>1141338</v>
      </c>
      <c r="P14" s="6">
        <f t="shared" si="3"/>
        <v>1206822</v>
      </c>
      <c r="Q14" s="6">
        <f t="shared" si="3"/>
        <v>1272306</v>
      </c>
      <c r="R14" s="6">
        <f t="shared" si="3"/>
        <v>1337790</v>
      </c>
      <c r="S14" s="6">
        <f t="shared" si="3"/>
        <v>1407352</v>
      </c>
      <c r="T14" s="6">
        <f t="shared" si="3"/>
        <v>1476914</v>
      </c>
      <c r="U14" s="6">
        <f t="shared" si="3"/>
        <v>1546476</v>
      </c>
      <c r="V14" s="6">
        <f t="shared" si="3"/>
        <v>1618610</v>
      </c>
      <c r="W14" s="6">
        <f t="shared" si="3"/>
        <v>1690744</v>
      </c>
      <c r="X14" s="6">
        <f t="shared" si="3"/>
        <v>1762878</v>
      </c>
      <c r="Y14" s="6">
        <f t="shared" si="3"/>
        <v>1839903</v>
      </c>
      <c r="Z14" s="6">
        <f t="shared" si="3"/>
        <v>1916928</v>
      </c>
      <c r="AA14" s="6">
        <f t="shared" si="3"/>
        <v>1993953</v>
      </c>
      <c r="AB14" s="6">
        <f t="shared" si="3"/>
        <v>2073838</v>
      </c>
      <c r="AC14" s="6">
        <f t="shared" si="3"/>
        <v>2153723</v>
      </c>
      <c r="AD14" s="6">
        <f t="shared" si="3"/>
        <v>2233608</v>
      </c>
    </row>
    <row r="15" spans="1:30" ht="12.75">
      <c r="A15" s="1" t="s">
        <v>27</v>
      </c>
      <c r="B15" s="6">
        <f>B13-Actuel!M20</f>
        <v>-268</v>
      </c>
      <c r="C15" s="6">
        <f>C13-Actuel!N20</f>
        <v>-1546</v>
      </c>
      <c r="D15" s="6">
        <f>D13-Actuel!O20</f>
        <v>-1865</v>
      </c>
      <c r="E15" s="6">
        <f>E13-Actuel!P20</f>
        <v>-1865</v>
      </c>
      <c r="F15" s="6">
        <f>F13-Actuel!Q20</f>
        <v>-1337</v>
      </c>
      <c r="G15" s="6">
        <f>G13-Actuel!R20</f>
        <v>-1818</v>
      </c>
      <c r="H15" s="6">
        <f>H13-Actuel!S20</f>
        <v>-1818</v>
      </c>
      <c r="I15" s="6">
        <f>I13-Actuel!T20</f>
        <v>-1818</v>
      </c>
      <c r="J15" s="6">
        <f>J13-Actuel!U20</f>
        <v>-2219</v>
      </c>
      <c r="K15" s="6">
        <f>K13-Actuel!V20</f>
        <v>-1639</v>
      </c>
      <c r="L15" s="6">
        <f>L13-Actuel!W20</f>
        <v>-1639</v>
      </c>
      <c r="M15" s="6">
        <f>M13-Actuel!X20</f>
        <v>-2972</v>
      </c>
      <c r="N15" s="6">
        <f>N13-Actuel!Y20</f>
        <v>-2972</v>
      </c>
      <c r="O15" s="6">
        <f>O13-Actuel!Z20</f>
        <v>-2972</v>
      </c>
      <c r="P15" s="6">
        <f>P13-Actuel!AA20</f>
        <v>-3017</v>
      </c>
      <c r="Q15" s="6">
        <f>Q13-Actuel!AB20</f>
        <v>-3017</v>
      </c>
      <c r="R15" s="6">
        <f>R13-Actuel!AC20</f>
        <v>-3017</v>
      </c>
      <c r="S15" s="6">
        <f>S13-Actuel!AD20</f>
        <v>-3821</v>
      </c>
      <c r="T15" s="6">
        <f>T13-Actuel!AE20</f>
        <v>-3821</v>
      </c>
      <c r="U15" s="6">
        <f>U13-Actuel!AF20</f>
        <v>-3821</v>
      </c>
      <c r="V15" s="6">
        <f>V13-Actuel!AG20</f>
        <v>-4392</v>
      </c>
      <c r="W15" s="6">
        <f>W13-Actuel!AH20</f>
        <v>-4392</v>
      </c>
      <c r="X15" s="6">
        <f>X13-Actuel!AI20</f>
        <v>-4392</v>
      </c>
      <c r="Y15" s="6">
        <f>Y13-Actuel!AJ20</f>
        <v>-4948</v>
      </c>
      <c r="Z15" s="6">
        <f>Z13-Actuel!AK20</f>
        <v>-4948</v>
      </c>
      <c r="AA15" s="6">
        <f>AA13-Actuel!AL20</f>
        <v>-4948</v>
      </c>
      <c r="AB15" s="6">
        <f>AB13-Actuel!AM20</f>
        <v>-5652</v>
      </c>
      <c r="AC15" s="6">
        <f>AC13-Actuel!AN20</f>
        <v>-5652</v>
      </c>
      <c r="AD15" s="6">
        <f>AD13-Actuel!AO20</f>
        <v>-5652</v>
      </c>
    </row>
    <row r="16" spans="1:30" ht="12.75">
      <c r="A16" s="1" t="s">
        <v>26</v>
      </c>
      <c r="B16" s="6">
        <f>B15</f>
        <v>-268</v>
      </c>
      <c r="C16" s="6">
        <f aca="true" t="shared" si="4" ref="C16:AD16">SUM(B16,C15)</f>
        <v>-1814</v>
      </c>
      <c r="D16" s="6">
        <f t="shared" si="4"/>
        <v>-3679</v>
      </c>
      <c r="E16" s="6">
        <f t="shared" si="4"/>
        <v>-5544</v>
      </c>
      <c r="F16" s="6">
        <f t="shared" si="4"/>
        <v>-6881</v>
      </c>
      <c r="G16" s="6">
        <f t="shared" si="4"/>
        <v>-8699</v>
      </c>
      <c r="H16" s="6">
        <f t="shared" si="4"/>
        <v>-10517</v>
      </c>
      <c r="I16" s="6">
        <f t="shared" si="4"/>
        <v>-12335</v>
      </c>
      <c r="J16" s="6">
        <f t="shared" si="4"/>
        <v>-14554</v>
      </c>
      <c r="K16" s="6">
        <f t="shared" si="4"/>
        <v>-16193</v>
      </c>
      <c r="L16" s="6">
        <f t="shared" si="4"/>
        <v>-17832</v>
      </c>
      <c r="M16" s="6">
        <f t="shared" si="4"/>
        <v>-20804</v>
      </c>
      <c r="N16" s="6">
        <f t="shared" si="4"/>
        <v>-23776</v>
      </c>
      <c r="O16" s="6">
        <f t="shared" si="4"/>
        <v>-26748</v>
      </c>
      <c r="P16" s="6">
        <f t="shared" si="4"/>
        <v>-29765</v>
      </c>
      <c r="Q16" s="6">
        <f t="shared" si="4"/>
        <v>-32782</v>
      </c>
      <c r="R16" s="6">
        <f t="shared" si="4"/>
        <v>-35799</v>
      </c>
      <c r="S16" s="6">
        <f t="shared" si="4"/>
        <v>-39620</v>
      </c>
      <c r="T16" s="6">
        <f t="shared" si="4"/>
        <v>-43441</v>
      </c>
      <c r="U16" s="6">
        <f t="shared" si="4"/>
        <v>-47262</v>
      </c>
      <c r="V16" s="6">
        <f t="shared" si="4"/>
        <v>-51654</v>
      </c>
      <c r="W16" s="6">
        <f t="shared" si="4"/>
        <v>-56046</v>
      </c>
      <c r="X16" s="6">
        <f t="shared" si="4"/>
        <v>-60438</v>
      </c>
      <c r="Y16" s="6">
        <f t="shared" si="4"/>
        <v>-65386</v>
      </c>
      <c r="Z16" s="6">
        <f t="shared" si="4"/>
        <v>-70334</v>
      </c>
      <c r="AA16" s="6">
        <f t="shared" si="4"/>
        <v>-75282</v>
      </c>
      <c r="AB16" s="6">
        <f t="shared" si="4"/>
        <v>-80934</v>
      </c>
      <c r="AC16" s="6">
        <f t="shared" si="4"/>
        <v>-86586</v>
      </c>
      <c r="AD16" s="6">
        <f t="shared" si="4"/>
        <v>-92238</v>
      </c>
    </row>
    <row r="17" spans="26:30" ht="12.75">
      <c r="Z17" s="14"/>
      <c r="AA17" s="17" t="s">
        <v>31</v>
      </c>
      <c r="AB17" s="17"/>
      <c r="AC17" s="17"/>
      <c r="AD17" s="3">
        <f>ROUNDUP(PRODUCT(AD16,0.771),0)</f>
        <v>-71116</v>
      </c>
    </row>
    <row r="18" spans="1:30" ht="12.75">
      <c r="A18" s="16" t="s">
        <v>36</v>
      </c>
      <c r="B18" s="16"/>
      <c r="C18" s="16"/>
      <c r="D18" s="16"/>
      <c r="E18" s="16"/>
      <c r="F18" s="16"/>
      <c r="G18" s="16"/>
      <c r="H18" s="16"/>
      <c r="I18" s="16"/>
      <c r="Z18" s="17" t="s">
        <v>29</v>
      </c>
      <c r="AA18" s="17"/>
      <c r="AB18" s="17"/>
      <c r="AC18" s="17"/>
      <c r="AD18" s="3">
        <f>ROUNDUP((AD17/480),0)</f>
        <v>-149</v>
      </c>
    </row>
  </sheetData>
  <sheetProtection selectLockedCells="1" selectUnlockedCells="1"/>
  <mergeCells count="3">
    <mergeCell ref="A18:I18"/>
    <mergeCell ref="Z18:AC18"/>
    <mergeCell ref="AA17:AC17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&amp;L&amp;C&amp;A&amp;R</oddHeader>
    <oddFooter>&amp;L&amp;CPage &amp;P&amp;R</oddFooter>
  </headerFooter>
  <ignoredErrors>
    <ignoredError sqref="C15:AD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X18"/>
  <sheetViews>
    <sheetView zoomScaleSheetLayoutView="1" workbookViewId="0" topLeftCell="A1">
      <selection activeCell="A1" sqref="A1"/>
    </sheetView>
  </sheetViews>
  <sheetFormatPr defaultColWidth="11.421875" defaultRowHeight="12.75"/>
  <cols>
    <col min="1" max="1" width="29.7109375" style="1" customWidth="1"/>
    <col min="2" max="24" width="9.140625" style="1" customWidth="1"/>
    <col min="25" max="16384" width="9.140625" style="0" customWidth="1"/>
  </cols>
  <sheetData>
    <row r="1" ht="12.75">
      <c r="A1" s="1" t="s">
        <v>37</v>
      </c>
    </row>
    <row r="2" spans="1:24" ht="12.75">
      <c r="A2" s="1" t="s">
        <v>16</v>
      </c>
      <c r="B2" s="3">
        <v>17</v>
      </c>
      <c r="C2" s="3">
        <v>18</v>
      </c>
      <c r="D2" s="3">
        <v>19</v>
      </c>
      <c r="E2" s="3">
        <v>20</v>
      </c>
      <c r="F2" s="3">
        <v>21</v>
      </c>
      <c r="G2" s="3">
        <v>22</v>
      </c>
      <c r="H2" s="3">
        <v>23</v>
      </c>
      <c r="I2" s="3">
        <v>24</v>
      </c>
      <c r="J2" s="3">
        <v>25</v>
      </c>
      <c r="K2" s="3">
        <v>26</v>
      </c>
      <c r="L2" s="3">
        <v>27</v>
      </c>
      <c r="M2" s="3">
        <v>28</v>
      </c>
      <c r="N2" s="3">
        <v>29</v>
      </c>
      <c r="O2" s="3">
        <v>30</v>
      </c>
      <c r="P2" s="3">
        <v>31</v>
      </c>
      <c r="Q2" s="3">
        <v>32</v>
      </c>
      <c r="R2" s="3">
        <v>33</v>
      </c>
      <c r="S2" s="3">
        <v>34</v>
      </c>
      <c r="T2" s="3">
        <v>35</v>
      </c>
      <c r="U2" s="3">
        <v>36</v>
      </c>
      <c r="V2" s="3">
        <v>37</v>
      </c>
      <c r="W2" s="3">
        <v>38</v>
      </c>
      <c r="X2" s="3">
        <v>39</v>
      </c>
    </row>
    <row r="3" spans="1:24" ht="12.75">
      <c r="A3" s="1" t="s">
        <v>5</v>
      </c>
      <c r="B3" s="3"/>
      <c r="C3" s="3"/>
      <c r="D3" s="3" t="s">
        <v>12</v>
      </c>
      <c r="E3" s="3"/>
      <c r="F3" s="3"/>
      <c r="G3" s="3" t="s">
        <v>20</v>
      </c>
      <c r="H3" s="3"/>
      <c r="I3" s="3"/>
      <c r="J3" s="3" t="s">
        <v>12</v>
      </c>
      <c r="K3" s="3"/>
      <c r="L3" s="3"/>
      <c r="M3" s="3" t="s">
        <v>4</v>
      </c>
      <c r="N3" s="3"/>
      <c r="O3" s="3"/>
      <c r="P3" s="3" t="s">
        <v>12</v>
      </c>
      <c r="Q3" s="3"/>
      <c r="R3" s="3"/>
      <c r="S3" s="3" t="s">
        <v>13</v>
      </c>
      <c r="T3" s="3"/>
      <c r="U3" s="3"/>
      <c r="V3" s="3" t="s">
        <v>12</v>
      </c>
      <c r="W3" s="3"/>
      <c r="X3" s="3"/>
    </row>
    <row r="4" spans="1:24" ht="12.75">
      <c r="A4" s="1" t="s">
        <v>1</v>
      </c>
      <c r="B4" s="3">
        <v>2501</v>
      </c>
      <c r="C4" s="3">
        <f>B4</f>
        <v>2501</v>
      </c>
      <c r="D4" s="3">
        <f>ROUNDUP(SUM(PRODUCT(C4,0.045),C4),0)</f>
        <v>2614</v>
      </c>
      <c r="E4" s="3">
        <f>D4</f>
        <v>2614</v>
      </c>
      <c r="F4" s="3">
        <f>E4</f>
        <v>2614</v>
      </c>
      <c r="G4" s="3">
        <f>ROUNDUP(SUM(PRODUCT(F4,0.065),F4),0)</f>
        <v>2784</v>
      </c>
      <c r="H4" s="3">
        <f>G4</f>
        <v>2784</v>
      </c>
      <c r="I4" s="3">
        <f>H4</f>
        <v>2784</v>
      </c>
      <c r="J4" s="3">
        <f>ROUNDUP(SUM(PRODUCT(I4,0.045),I4),0)</f>
        <v>2910</v>
      </c>
      <c r="K4" s="3">
        <f>J4</f>
        <v>2910</v>
      </c>
      <c r="L4" s="3">
        <f>K4</f>
        <v>2910</v>
      </c>
      <c r="M4" s="3">
        <f>ROUNDUP(SUM(PRODUCT(L4,0.065),L4),0)</f>
        <v>3100</v>
      </c>
      <c r="N4" s="3">
        <f>M4</f>
        <v>3100</v>
      </c>
      <c r="O4" s="3">
        <f>N4</f>
        <v>3100</v>
      </c>
      <c r="P4" s="3">
        <f>ROUNDUP(SUM(PRODUCT(O4,0.045),O4),0)</f>
        <v>3240</v>
      </c>
      <c r="Q4" s="3">
        <f>P4</f>
        <v>3240</v>
      </c>
      <c r="R4" s="3">
        <f>Q4</f>
        <v>3240</v>
      </c>
      <c r="S4" s="3">
        <f>ROUNDUP(SUM(PRODUCT(R4,0.065),R4),0)</f>
        <v>3451</v>
      </c>
      <c r="T4" s="3">
        <f>S4</f>
        <v>3451</v>
      </c>
      <c r="U4" s="3">
        <f>T4</f>
        <v>3451</v>
      </c>
      <c r="V4" s="3">
        <f>ROUNDUP(SUM(PRODUCT(U4,0.045),U4),0)</f>
        <v>3607</v>
      </c>
      <c r="W4" s="3">
        <f>V4</f>
        <v>3607</v>
      </c>
      <c r="X4" s="3">
        <f>W4</f>
        <v>3607</v>
      </c>
    </row>
    <row r="5" spans="1:24" ht="12.75">
      <c r="A5" s="1" t="s">
        <v>21</v>
      </c>
      <c r="B5" s="3"/>
      <c r="C5" s="3"/>
      <c r="D5" s="4">
        <v>0.045</v>
      </c>
      <c r="E5" s="3"/>
      <c r="F5" s="3"/>
      <c r="G5" s="4">
        <v>0.065</v>
      </c>
      <c r="H5" s="3"/>
      <c r="I5" s="3"/>
      <c r="J5" s="4">
        <v>0.045</v>
      </c>
      <c r="K5" s="3"/>
      <c r="L5" s="3"/>
      <c r="M5" s="4">
        <v>0.065</v>
      </c>
      <c r="N5" s="3"/>
      <c r="O5" s="3"/>
      <c r="P5" s="4">
        <v>0.045</v>
      </c>
      <c r="Q5" s="3"/>
      <c r="R5" s="3"/>
      <c r="S5" s="4">
        <v>0.065</v>
      </c>
      <c r="T5" s="3"/>
      <c r="U5" s="3"/>
      <c r="V5" s="4">
        <v>0.045</v>
      </c>
      <c r="W5" s="3"/>
      <c r="X5" s="3"/>
    </row>
    <row r="7" spans="1:24" ht="12.75">
      <c r="A7" s="1" t="s">
        <v>10</v>
      </c>
      <c r="B7" s="3">
        <v>2194</v>
      </c>
      <c r="C7" s="3">
        <v>2194</v>
      </c>
      <c r="D7" s="3">
        <v>2194</v>
      </c>
      <c r="E7" s="3">
        <v>2194</v>
      </c>
      <c r="F7" s="3">
        <v>2194</v>
      </c>
      <c r="G7" s="3">
        <v>2457</v>
      </c>
      <c r="H7" s="3">
        <v>2457</v>
      </c>
      <c r="I7" s="3">
        <v>2457</v>
      </c>
      <c r="J7" s="3">
        <v>2457</v>
      </c>
      <c r="K7" s="3">
        <v>2457</v>
      </c>
      <c r="L7" s="3">
        <v>2457</v>
      </c>
      <c r="M7" s="3">
        <v>2579</v>
      </c>
      <c r="N7" s="3">
        <v>2579</v>
      </c>
      <c r="O7" s="3">
        <v>2579</v>
      </c>
      <c r="P7" s="3">
        <v>2579</v>
      </c>
      <c r="Q7" s="3">
        <v>2579</v>
      </c>
      <c r="R7" s="3">
        <v>2579</v>
      </c>
      <c r="S7" s="3">
        <v>2790</v>
      </c>
      <c r="T7" s="3">
        <v>2790</v>
      </c>
      <c r="U7" s="3">
        <v>2790</v>
      </c>
      <c r="V7" s="3">
        <v>2790</v>
      </c>
      <c r="W7" s="3">
        <v>2790</v>
      </c>
      <c r="X7" s="3">
        <v>2790</v>
      </c>
    </row>
    <row r="9" spans="1:24" ht="12.75">
      <c r="A9" s="5" t="s">
        <v>22</v>
      </c>
      <c r="B9" s="6">
        <f aca="true" t="shared" si="0" ref="B9:X9">ROUNDUP(PRODUCT(B4,1.47661,13),0)</f>
        <v>48010</v>
      </c>
      <c r="C9" s="6">
        <f t="shared" si="0"/>
        <v>48010</v>
      </c>
      <c r="D9" s="6">
        <f t="shared" si="0"/>
        <v>50179</v>
      </c>
      <c r="E9" s="6">
        <f t="shared" si="0"/>
        <v>50179</v>
      </c>
      <c r="F9" s="6">
        <f t="shared" si="0"/>
        <v>50179</v>
      </c>
      <c r="G9" s="6">
        <f t="shared" si="0"/>
        <v>53442</v>
      </c>
      <c r="H9" s="6">
        <f t="shared" si="0"/>
        <v>53442</v>
      </c>
      <c r="I9" s="6">
        <f t="shared" si="0"/>
        <v>53442</v>
      </c>
      <c r="J9" s="6">
        <f t="shared" si="0"/>
        <v>55861</v>
      </c>
      <c r="K9" s="6">
        <f t="shared" si="0"/>
        <v>55861</v>
      </c>
      <c r="L9" s="6">
        <f t="shared" si="0"/>
        <v>55861</v>
      </c>
      <c r="M9" s="6">
        <f t="shared" si="0"/>
        <v>59508</v>
      </c>
      <c r="N9" s="6">
        <f t="shared" si="0"/>
        <v>59508</v>
      </c>
      <c r="O9" s="6">
        <f t="shared" si="0"/>
        <v>59508</v>
      </c>
      <c r="P9" s="6">
        <f t="shared" si="0"/>
        <v>62195</v>
      </c>
      <c r="Q9" s="6">
        <f t="shared" si="0"/>
        <v>62195</v>
      </c>
      <c r="R9" s="6">
        <f t="shared" si="0"/>
        <v>62195</v>
      </c>
      <c r="S9" s="6">
        <f t="shared" si="0"/>
        <v>66246</v>
      </c>
      <c r="T9" s="6">
        <f t="shared" si="0"/>
        <v>66246</v>
      </c>
      <c r="U9" s="6">
        <f t="shared" si="0"/>
        <v>66246</v>
      </c>
      <c r="V9" s="6">
        <f t="shared" si="0"/>
        <v>69240</v>
      </c>
      <c r="W9" s="6">
        <f t="shared" si="0"/>
        <v>69240</v>
      </c>
      <c r="X9" s="6">
        <f t="shared" si="0"/>
        <v>69240</v>
      </c>
    </row>
    <row r="11" spans="1:24" ht="12.75">
      <c r="A11" s="1" t="s">
        <v>11</v>
      </c>
      <c r="B11" s="3">
        <f>ROUNDUP(PRODUCT(PRODUCT(B7,0.15),1.47661,13),0)</f>
        <v>6318</v>
      </c>
      <c r="C11" s="3">
        <f>ROUNDUP(PRODUCT(PRODUCT(C7,0.15),1.47661,13),0)</f>
        <v>6318</v>
      </c>
      <c r="D11" s="3">
        <f>ROUNDUP(PRODUCT(PRODUCT(D7,0.15),1.47661,13),0)</f>
        <v>6318</v>
      </c>
      <c r="E11" s="3">
        <f>ROUNDUP(PRODUCT(PRODUCT(E7,0.2),1.47661,13),0)</f>
        <v>8424</v>
      </c>
      <c r="F11" s="3">
        <f>ROUNDUP(PRODUCT(PRODUCT(F7,0.2),1.47661,13),0)</f>
        <v>8424</v>
      </c>
      <c r="G11" s="3">
        <f>ROUNDUP(PRODUCT(PRODUCT(G7,0.2),1.47661,13),0)</f>
        <v>9433</v>
      </c>
      <c r="H11" s="3">
        <f>ROUNDUP(PRODUCT(PRODUCT(H7,0.2),1.47661,13),0)</f>
        <v>9433</v>
      </c>
      <c r="I11" s="3">
        <f>ROUNDUP(PRODUCT(PRODUCT(I7,0.2),1.47661,13),0)</f>
        <v>9433</v>
      </c>
      <c r="J11" s="3">
        <f aca="true" t="shared" si="1" ref="J11:X11">ROUNDUP(PRODUCT(PRODUCT(J7,0.25),1.47661,13),0)</f>
        <v>11792</v>
      </c>
      <c r="K11" s="3">
        <f t="shared" si="1"/>
        <v>11792</v>
      </c>
      <c r="L11" s="3">
        <f t="shared" si="1"/>
        <v>11792</v>
      </c>
      <c r="M11" s="3">
        <f t="shared" si="1"/>
        <v>12377</v>
      </c>
      <c r="N11" s="3">
        <f t="shared" si="1"/>
        <v>12377</v>
      </c>
      <c r="O11" s="3">
        <f t="shared" si="1"/>
        <v>12377</v>
      </c>
      <c r="P11" s="3">
        <f t="shared" si="1"/>
        <v>12377</v>
      </c>
      <c r="Q11" s="3">
        <f t="shared" si="1"/>
        <v>12377</v>
      </c>
      <c r="R11" s="3">
        <f t="shared" si="1"/>
        <v>12377</v>
      </c>
      <c r="S11" s="3">
        <f t="shared" si="1"/>
        <v>13390</v>
      </c>
      <c r="T11" s="3">
        <f t="shared" si="1"/>
        <v>13390</v>
      </c>
      <c r="U11" s="3">
        <f t="shared" si="1"/>
        <v>13390</v>
      </c>
      <c r="V11" s="3">
        <f t="shared" si="1"/>
        <v>13390</v>
      </c>
      <c r="W11" s="3">
        <f t="shared" si="1"/>
        <v>13390</v>
      </c>
      <c r="X11" s="3">
        <f t="shared" si="1"/>
        <v>13390</v>
      </c>
    </row>
    <row r="13" spans="1:24" ht="12.75">
      <c r="A13" s="1" t="s">
        <v>18</v>
      </c>
      <c r="B13" s="6">
        <f aca="true" t="shared" si="2" ref="B13:X13">SUM(B9,B11)</f>
        <v>54328</v>
      </c>
      <c r="C13" s="6">
        <f t="shared" si="2"/>
        <v>54328</v>
      </c>
      <c r="D13" s="6">
        <f t="shared" si="2"/>
        <v>56497</v>
      </c>
      <c r="E13" s="6">
        <f t="shared" si="2"/>
        <v>58603</v>
      </c>
      <c r="F13" s="6">
        <f t="shared" si="2"/>
        <v>58603</v>
      </c>
      <c r="G13" s="6">
        <f t="shared" si="2"/>
        <v>62875</v>
      </c>
      <c r="H13" s="6">
        <f t="shared" si="2"/>
        <v>62875</v>
      </c>
      <c r="I13" s="6">
        <f t="shared" si="2"/>
        <v>62875</v>
      </c>
      <c r="J13" s="6">
        <f t="shared" si="2"/>
        <v>67653</v>
      </c>
      <c r="K13" s="6">
        <f t="shared" si="2"/>
        <v>67653</v>
      </c>
      <c r="L13" s="6">
        <f t="shared" si="2"/>
        <v>67653</v>
      </c>
      <c r="M13" s="6">
        <f t="shared" si="2"/>
        <v>71885</v>
      </c>
      <c r="N13" s="6">
        <f t="shared" si="2"/>
        <v>71885</v>
      </c>
      <c r="O13" s="6">
        <f t="shared" si="2"/>
        <v>71885</v>
      </c>
      <c r="P13" s="6">
        <f t="shared" si="2"/>
        <v>74572</v>
      </c>
      <c r="Q13" s="6">
        <f t="shared" si="2"/>
        <v>74572</v>
      </c>
      <c r="R13" s="6">
        <f t="shared" si="2"/>
        <v>74572</v>
      </c>
      <c r="S13" s="6">
        <f t="shared" si="2"/>
        <v>79636</v>
      </c>
      <c r="T13" s="6">
        <f t="shared" si="2"/>
        <v>79636</v>
      </c>
      <c r="U13" s="6">
        <f t="shared" si="2"/>
        <v>79636</v>
      </c>
      <c r="V13" s="6">
        <f t="shared" si="2"/>
        <v>82630</v>
      </c>
      <c r="W13" s="6">
        <f t="shared" si="2"/>
        <v>82630</v>
      </c>
      <c r="X13" s="6">
        <f t="shared" si="2"/>
        <v>82630</v>
      </c>
    </row>
    <row r="14" spans="1:24" ht="12.75">
      <c r="A14" s="1" t="s">
        <v>28</v>
      </c>
      <c r="B14" s="6">
        <f>SUM(Actuel!R21,B13)</f>
        <v>748951</v>
      </c>
      <c r="C14" s="6">
        <f aca="true" t="shared" si="3" ref="C14:X14">SUM(B14,C13)</f>
        <v>803279</v>
      </c>
      <c r="D14" s="6">
        <f t="shared" si="3"/>
        <v>859776</v>
      </c>
      <c r="E14" s="6">
        <f t="shared" si="3"/>
        <v>918379</v>
      </c>
      <c r="F14" s="6">
        <f t="shared" si="3"/>
        <v>976982</v>
      </c>
      <c r="G14" s="6">
        <f t="shared" si="3"/>
        <v>1039857</v>
      </c>
      <c r="H14" s="6">
        <f t="shared" si="3"/>
        <v>1102732</v>
      </c>
      <c r="I14" s="6">
        <f t="shared" si="3"/>
        <v>1165607</v>
      </c>
      <c r="J14" s="6">
        <f t="shared" si="3"/>
        <v>1233260</v>
      </c>
      <c r="K14" s="6">
        <f t="shared" si="3"/>
        <v>1300913</v>
      </c>
      <c r="L14" s="6">
        <f t="shared" si="3"/>
        <v>1368566</v>
      </c>
      <c r="M14" s="6">
        <f t="shared" si="3"/>
        <v>1440451</v>
      </c>
      <c r="N14" s="6">
        <f t="shared" si="3"/>
        <v>1512336</v>
      </c>
      <c r="O14" s="6">
        <f t="shared" si="3"/>
        <v>1584221</v>
      </c>
      <c r="P14" s="6">
        <f t="shared" si="3"/>
        <v>1658793</v>
      </c>
      <c r="Q14" s="6">
        <f t="shared" si="3"/>
        <v>1733365</v>
      </c>
      <c r="R14" s="6">
        <f t="shared" si="3"/>
        <v>1807937</v>
      </c>
      <c r="S14" s="6">
        <f t="shared" si="3"/>
        <v>1887573</v>
      </c>
      <c r="T14" s="6">
        <f t="shared" si="3"/>
        <v>1967209</v>
      </c>
      <c r="U14" s="6">
        <f t="shared" si="3"/>
        <v>2046845</v>
      </c>
      <c r="V14" s="6">
        <f t="shared" si="3"/>
        <v>2129475</v>
      </c>
      <c r="W14" s="6">
        <f t="shared" si="3"/>
        <v>2212105</v>
      </c>
      <c r="X14" s="6">
        <f t="shared" si="3"/>
        <v>2294735</v>
      </c>
    </row>
    <row r="15" spans="1:24" ht="12.75">
      <c r="A15" s="1" t="s">
        <v>27</v>
      </c>
      <c r="B15" s="6">
        <f>B13-Actuel!S20</f>
        <v>6</v>
      </c>
      <c r="C15" s="6">
        <f>C13-Actuel!T20</f>
        <v>6</v>
      </c>
      <c r="D15" s="6">
        <f>D13-Actuel!U20</f>
        <v>-299</v>
      </c>
      <c r="E15" s="6">
        <f>E13-Actuel!V20</f>
        <v>281</v>
      </c>
      <c r="F15" s="6">
        <f>F13-Actuel!W20</f>
        <v>281</v>
      </c>
      <c r="G15" s="6">
        <f>G13-Actuel!X20</f>
        <v>-918</v>
      </c>
      <c r="H15" s="6">
        <f>H13-Actuel!Y20</f>
        <v>-918</v>
      </c>
      <c r="I15" s="6">
        <f>I13-Actuel!Z20</f>
        <v>-918</v>
      </c>
      <c r="J15" s="6">
        <f>J13-Actuel!AA20</f>
        <v>-848</v>
      </c>
      <c r="K15" s="6">
        <f>K13-Actuel!AB20</f>
        <v>-848</v>
      </c>
      <c r="L15" s="6">
        <f>L13-Actuel!AC20</f>
        <v>-848</v>
      </c>
      <c r="M15" s="6">
        <f>M13-Actuel!AD20</f>
        <v>-1498</v>
      </c>
      <c r="N15" s="6">
        <f>N13-Actuel!AE20</f>
        <v>-1498</v>
      </c>
      <c r="O15" s="6">
        <f>O13-Actuel!AF20</f>
        <v>-1498</v>
      </c>
      <c r="P15" s="6">
        <f>P13-Actuel!AG20</f>
        <v>-1954</v>
      </c>
      <c r="Q15" s="6">
        <f>Q13-Actuel!AH20</f>
        <v>-1954</v>
      </c>
      <c r="R15" s="6">
        <f>R13-Actuel!AI20</f>
        <v>-1954</v>
      </c>
      <c r="S15" s="6">
        <f>S13-Actuel!AJ20</f>
        <v>-2337</v>
      </c>
      <c r="T15" s="6">
        <f>T13-Actuel!AK20</f>
        <v>-2337</v>
      </c>
      <c r="U15" s="6">
        <f>U13-Actuel!AL20</f>
        <v>-2337</v>
      </c>
      <c r="V15" s="6">
        <f>V13-Actuel!AM20</f>
        <v>-2907</v>
      </c>
      <c r="W15" s="6">
        <f>W13-Actuel!AN20</f>
        <v>-2907</v>
      </c>
      <c r="X15" s="6">
        <f>X13-Actuel!AO20</f>
        <v>-2907</v>
      </c>
    </row>
    <row r="16" spans="1:24" ht="12.75">
      <c r="A16" s="1" t="s">
        <v>26</v>
      </c>
      <c r="B16" s="6">
        <f>B15</f>
        <v>6</v>
      </c>
      <c r="C16" s="6">
        <f aca="true" t="shared" si="4" ref="C16:X16">SUM(B16,C15)</f>
        <v>12</v>
      </c>
      <c r="D16" s="6">
        <f t="shared" si="4"/>
        <v>-287</v>
      </c>
      <c r="E16" s="6">
        <f t="shared" si="4"/>
        <v>-6</v>
      </c>
      <c r="F16" s="6">
        <f t="shared" si="4"/>
        <v>275</v>
      </c>
      <c r="G16" s="6">
        <f t="shared" si="4"/>
        <v>-643</v>
      </c>
      <c r="H16" s="6">
        <f t="shared" si="4"/>
        <v>-1561</v>
      </c>
      <c r="I16" s="6">
        <f t="shared" si="4"/>
        <v>-2479</v>
      </c>
      <c r="J16" s="6">
        <f t="shared" si="4"/>
        <v>-3327</v>
      </c>
      <c r="K16" s="6">
        <f t="shared" si="4"/>
        <v>-4175</v>
      </c>
      <c r="L16" s="6">
        <f t="shared" si="4"/>
        <v>-5023</v>
      </c>
      <c r="M16" s="6">
        <f t="shared" si="4"/>
        <v>-6521</v>
      </c>
      <c r="N16" s="6">
        <f t="shared" si="4"/>
        <v>-8019</v>
      </c>
      <c r="O16" s="6">
        <f t="shared" si="4"/>
        <v>-9517</v>
      </c>
      <c r="P16" s="6">
        <f t="shared" si="4"/>
        <v>-11471</v>
      </c>
      <c r="Q16" s="6">
        <f t="shared" si="4"/>
        <v>-13425</v>
      </c>
      <c r="R16" s="6">
        <f t="shared" si="4"/>
        <v>-15379</v>
      </c>
      <c r="S16" s="6">
        <f t="shared" si="4"/>
        <v>-17716</v>
      </c>
      <c r="T16" s="6">
        <f t="shared" si="4"/>
        <v>-20053</v>
      </c>
      <c r="U16" s="6">
        <f t="shared" si="4"/>
        <v>-22390</v>
      </c>
      <c r="V16" s="6">
        <f t="shared" si="4"/>
        <v>-25297</v>
      </c>
      <c r="W16" s="6">
        <f t="shared" si="4"/>
        <v>-28204</v>
      </c>
      <c r="X16" s="6">
        <f t="shared" si="4"/>
        <v>-31111</v>
      </c>
    </row>
    <row r="17" spans="20:24" ht="12.75">
      <c r="T17" s="14"/>
      <c r="U17" s="17" t="s">
        <v>31</v>
      </c>
      <c r="V17" s="17"/>
      <c r="W17" s="17"/>
      <c r="X17" s="3">
        <f>ROUNDUP(PRODUCT(X16,0.771),0)</f>
        <v>-23987</v>
      </c>
    </row>
    <row r="18" spans="1:24" ht="12.75">
      <c r="A18" s="1" t="s">
        <v>38</v>
      </c>
      <c r="T18" s="17" t="s">
        <v>29</v>
      </c>
      <c r="U18" s="17"/>
      <c r="V18" s="17"/>
      <c r="W18" s="17"/>
      <c r="X18" s="3">
        <f>ROUNDUP((X17/480),0)</f>
        <v>-50</v>
      </c>
    </row>
  </sheetData>
  <sheetProtection/>
  <mergeCells count="2">
    <mergeCell ref="T18:W18"/>
    <mergeCell ref="U17:W17"/>
  </mergeCells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  <ignoredErrors>
    <ignoredError sqref="D4:V4 C15:X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SheetLayoutView="1" workbookViewId="0" topLeftCell="A1">
      <selection activeCell="A1" sqref="A1"/>
    </sheetView>
  </sheetViews>
  <sheetFormatPr defaultColWidth="11.421875" defaultRowHeight="12.75"/>
  <cols>
    <col min="1" max="1" width="29.140625" style="1" customWidth="1"/>
    <col min="2" max="18" width="9.140625" style="1" customWidth="1"/>
    <col min="19" max="16384" width="9.140625" style="0" customWidth="1"/>
  </cols>
  <sheetData>
    <row r="1" ht="12.75">
      <c r="A1" s="1" t="s">
        <v>39</v>
      </c>
    </row>
    <row r="2" spans="1:18" ht="12.75">
      <c r="A2" s="1" t="s">
        <v>16</v>
      </c>
      <c r="B2" s="3">
        <v>23</v>
      </c>
      <c r="C2" s="3">
        <v>24</v>
      </c>
      <c r="D2" s="3">
        <v>25</v>
      </c>
      <c r="E2" s="3">
        <v>26</v>
      </c>
      <c r="F2" s="3">
        <v>27</v>
      </c>
      <c r="G2" s="3">
        <v>28</v>
      </c>
      <c r="H2" s="3">
        <v>29</v>
      </c>
      <c r="I2" s="3">
        <v>30</v>
      </c>
      <c r="J2" s="3">
        <v>31</v>
      </c>
      <c r="K2" s="3">
        <v>32</v>
      </c>
      <c r="L2" s="3">
        <v>33</v>
      </c>
      <c r="M2" s="3">
        <v>34</v>
      </c>
      <c r="N2" s="3">
        <v>35</v>
      </c>
      <c r="O2" s="3">
        <v>36</v>
      </c>
      <c r="P2" s="3">
        <v>37</v>
      </c>
      <c r="Q2" s="3">
        <v>38</v>
      </c>
      <c r="R2" s="3">
        <v>39</v>
      </c>
    </row>
    <row r="3" spans="1:18" ht="12.75">
      <c r="A3" s="1" t="s">
        <v>5</v>
      </c>
      <c r="B3" s="3"/>
      <c r="C3" s="3"/>
      <c r="D3" s="3" t="s">
        <v>12</v>
      </c>
      <c r="E3" s="3"/>
      <c r="F3" s="3"/>
      <c r="G3" s="3" t="s">
        <v>4</v>
      </c>
      <c r="H3" s="3"/>
      <c r="I3" s="3"/>
      <c r="J3" s="3" t="s">
        <v>12</v>
      </c>
      <c r="K3" s="3"/>
      <c r="L3" s="3"/>
      <c r="M3" s="3" t="s">
        <v>13</v>
      </c>
      <c r="N3" s="3"/>
      <c r="O3" s="3"/>
      <c r="P3" s="3" t="s">
        <v>12</v>
      </c>
      <c r="Q3" s="3"/>
      <c r="R3" s="3"/>
    </row>
    <row r="4" spans="1:18" ht="12.75">
      <c r="A4" s="1" t="s">
        <v>1</v>
      </c>
      <c r="B4" s="3">
        <v>2832</v>
      </c>
      <c r="C4" s="3">
        <f>B4</f>
        <v>2832</v>
      </c>
      <c r="D4" s="3">
        <f>ROUNDUP(SUM(PRODUCT(C4,0.045),C4),0)</f>
        <v>2960</v>
      </c>
      <c r="E4" s="3">
        <f>D4</f>
        <v>2960</v>
      </c>
      <c r="F4" s="3">
        <f>E4</f>
        <v>2960</v>
      </c>
      <c r="G4" s="3">
        <f>ROUNDUP(SUM(PRODUCT(F4,0.065),F4),0)</f>
        <v>3153</v>
      </c>
      <c r="H4" s="3">
        <f>G4</f>
        <v>3153</v>
      </c>
      <c r="I4" s="3">
        <f>H4</f>
        <v>3153</v>
      </c>
      <c r="J4" s="3">
        <f>ROUNDUP(SUM(PRODUCT(I4,0.045),I4),0)</f>
        <v>3295</v>
      </c>
      <c r="K4" s="3">
        <f>J4</f>
        <v>3295</v>
      </c>
      <c r="L4" s="3">
        <f>K4</f>
        <v>3295</v>
      </c>
      <c r="M4" s="3">
        <f>ROUNDUP(SUM(PRODUCT(L4,0.065),L4),0)</f>
        <v>3510</v>
      </c>
      <c r="N4" s="3">
        <f>M4</f>
        <v>3510</v>
      </c>
      <c r="O4" s="3">
        <f>N4</f>
        <v>3510</v>
      </c>
      <c r="P4" s="3">
        <f>ROUNDUP(SUM(PRODUCT(O4,0.045),O4),0)</f>
        <v>3668</v>
      </c>
      <c r="Q4" s="3">
        <f>P4</f>
        <v>3668</v>
      </c>
      <c r="R4" s="3">
        <f>Q4</f>
        <v>3668</v>
      </c>
    </row>
    <row r="5" spans="1:18" ht="12.75">
      <c r="A5" s="1" t="s">
        <v>21</v>
      </c>
      <c r="B5" s="3"/>
      <c r="C5" s="3"/>
      <c r="D5" s="4">
        <v>0.045</v>
      </c>
      <c r="E5" s="3"/>
      <c r="F5" s="3"/>
      <c r="G5" s="4">
        <v>0.065</v>
      </c>
      <c r="H5" s="3"/>
      <c r="I5" s="3"/>
      <c r="J5" s="4">
        <v>0.045</v>
      </c>
      <c r="K5" s="3"/>
      <c r="L5" s="3"/>
      <c r="M5" s="4">
        <v>0.065</v>
      </c>
      <c r="N5" s="3"/>
      <c r="O5" s="3"/>
      <c r="P5" s="4">
        <v>0.045</v>
      </c>
      <c r="Q5" s="3"/>
      <c r="R5" s="3"/>
    </row>
    <row r="7" spans="1:18" ht="12.75">
      <c r="A7" s="1" t="s">
        <v>10</v>
      </c>
      <c r="B7" s="3">
        <v>2457</v>
      </c>
      <c r="C7" s="3">
        <v>2457</v>
      </c>
      <c r="D7" s="3">
        <v>2457</v>
      </c>
      <c r="E7" s="3">
        <v>2457</v>
      </c>
      <c r="F7" s="3">
        <v>2457</v>
      </c>
      <c r="G7" s="3">
        <v>2579</v>
      </c>
      <c r="H7" s="3">
        <v>2579</v>
      </c>
      <c r="I7" s="3">
        <v>2579</v>
      </c>
      <c r="J7" s="3">
        <v>2579</v>
      </c>
      <c r="K7" s="3">
        <v>2579</v>
      </c>
      <c r="L7" s="3">
        <v>2579</v>
      </c>
      <c r="M7" s="3">
        <v>2790</v>
      </c>
      <c r="N7" s="3">
        <v>2790</v>
      </c>
      <c r="O7" s="3">
        <v>2790</v>
      </c>
      <c r="P7" s="3">
        <v>2790</v>
      </c>
      <c r="Q7" s="3">
        <v>2790</v>
      </c>
      <c r="R7" s="3">
        <v>2790</v>
      </c>
    </row>
    <row r="9" spans="1:18" ht="12.75">
      <c r="A9" s="5" t="s">
        <v>22</v>
      </c>
      <c r="B9" s="6">
        <f aca="true" t="shared" si="0" ref="B9:R9">ROUNDUP(PRODUCT(B4,1.47661,13),0)</f>
        <v>54363</v>
      </c>
      <c r="C9" s="6">
        <f t="shared" si="0"/>
        <v>54363</v>
      </c>
      <c r="D9" s="6">
        <f t="shared" si="0"/>
        <v>56820</v>
      </c>
      <c r="E9" s="6">
        <f t="shared" si="0"/>
        <v>56820</v>
      </c>
      <c r="F9" s="6">
        <f t="shared" si="0"/>
        <v>56820</v>
      </c>
      <c r="G9" s="6">
        <f t="shared" si="0"/>
        <v>60525</v>
      </c>
      <c r="H9" s="6">
        <f t="shared" si="0"/>
        <v>60525</v>
      </c>
      <c r="I9" s="6">
        <f t="shared" si="0"/>
        <v>60525</v>
      </c>
      <c r="J9" s="6">
        <f t="shared" si="0"/>
        <v>63251</v>
      </c>
      <c r="K9" s="6">
        <f t="shared" si="0"/>
        <v>63251</v>
      </c>
      <c r="L9" s="6">
        <f t="shared" si="0"/>
        <v>63251</v>
      </c>
      <c r="M9" s="6">
        <f t="shared" si="0"/>
        <v>67378</v>
      </c>
      <c r="N9" s="6">
        <f t="shared" si="0"/>
        <v>67378</v>
      </c>
      <c r="O9" s="6">
        <f t="shared" si="0"/>
        <v>67378</v>
      </c>
      <c r="P9" s="6">
        <f t="shared" si="0"/>
        <v>70411</v>
      </c>
      <c r="Q9" s="6">
        <f t="shared" si="0"/>
        <v>70411</v>
      </c>
      <c r="R9" s="6">
        <f t="shared" si="0"/>
        <v>70411</v>
      </c>
    </row>
    <row r="11" spans="1:18" ht="12.75">
      <c r="A11" s="1" t="s">
        <v>11</v>
      </c>
      <c r="B11" s="3">
        <f>ROUNDUP(PRODUCT(PRODUCT(B7,0.2),1.47661,13),0)</f>
        <v>9433</v>
      </c>
      <c r="C11" s="3">
        <f>ROUNDUP(PRODUCT(PRODUCT(C7,0.2),1.47661,13),0)</f>
        <v>9433</v>
      </c>
      <c r="D11" s="3">
        <f aca="true" t="shared" si="1" ref="D11:R11">ROUNDUP(PRODUCT(PRODUCT(D7,0.25),1.47661,13),0)</f>
        <v>11792</v>
      </c>
      <c r="E11" s="3">
        <f t="shared" si="1"/>
        <v>11792</v>
      </c>
      <c r="F11" s="3">
        <f t="shared" si="1"/>
        <v>11792</v>
      </c>
      <c r="G11" s="3">
        <f t="shared" si="1"/>
        <v>12377</v>
      </c>
      <c r="H11" s="3">
        <f t="shared" si="1"/>
        <v>12377</v>
      </c>
      <c r="I11" s="3">
        <f t="shared" si="1"/>
        <v>12377</v>
      </c>
      <c r="J11" s="3">
        <f t="shared" si="1"/>
        <v>12377</v>
      </c>
      <c r="K11" s="3">
        <f t="shared" si="1"/>
        <v>12377</v>
      </c>
      <c r="L11" s="3">
        <f t="shared" si="1"/>
        <v>12377</v>
      </c>
      <c r="M11" s="3">
        <f t="shared" si="1"/>
        <v>13390</v>
      </c>
      <c r="N11" s="3">
        <f t="shared" si="1"/>
        <v>13390</v>
      </c>
      <c r="O11" s="3">
        <f t="shared" si="1"/>
        <v>13390</v>
      </c>
      <c r="P11" s="3">
        <f t="shared" si="1"/>
        <v>13390</v>
      </c>
      <c r="Q11" s="3">
        <f t="shared" si="1"/>
        <v>13390</v>
      </c>
      <c r="R11" s="3">
        <f t="shared" si="1"/>
        <v>13390</v>
      </c>
    </row>
    <row r="13" spans="1:18" ht="12.75">
      <c r="A13" s="1" t="s">
        <v>18</v>
      </c>
      <c r="B13" s="6">
        <f aca="true" t="shared" si="2" ref="B13:R13">SUM(B9,B11)</f>
        <v>63796</v>
      </c>
      <c r="C13" s="6">
        <f t="shared" si="2"/>
        <v>63796</v>
      </c>
      <c r="D13" s="6">
        <f t="shared" si="2"/>
        <v>68612</v>
      </c>
      <c r="E13" s="6">
        <f t="shared" si="2"/>
        <v>68612</v>
      </c>
      <c r="F13" s="6">
        <f t="shared" si="2"/>
        <v>68612</v>
      </c>
      <c r="G13" s="6">
        <f t="shared" si="2"/>
        <v>72902</v>
      </c>
      <c r="H13" s="6">
        <f t="shared" si="2"/>
        <v>72902</v>
      </c>
      <c r="I13" s="6">
        <f t="shared" si="2"/>
        <v>72902</v>
      </c>
      <c r="J13" s="6">
        <f t="shared" si="2"/>
        <v>75628</v>
      </c>
      <c r="K13" s="6">
        <f t="shared" si="2"/>
        <v>75628</v>
      </c>
      <c r="L13" s="6">
        <f t="shared" si="2"/>
        <v>75628</v>
      </c>
      <c r="M13" s="6">
        <f t="shared" si="2"/>
        <v>80768</v>
      </c>
      <c r="N13" s="6">
        <f t="shared" si="2"/>
        <v>80768</v>
      </c>
      <c r="O13" s="6">
        <f t="shared" si="2"/>
        <v>80768</v>
      </c>
      <c r="P13" s="6">
        <f t="shared" si="2"/>
        <v>83801</v>
      </c>
      <c r="Q13" s="6">
        <f t="shared" si="2"/>
        <v>83801</v>
      </c>
      <c r="R13" s="6">
        <f t="shared" si="2"/>
        <v>83801</v>
      </c>
    </row>
    <row r="14" spans="1:18" ht="12.75">
      <c r="A14" s="1" t="s">
        <v>28</v>
      </c>
      <c r="B14" s="6">
        <f>SUM(Actuel!X21,B13)</f>
        <v>1104296</v>
      </c>
      <c r="C14" s="6">
        <f aca="true" t="shared" si="3" ref="C14:R14">SUM(B14,C13)</f>
        <v>1168092</v>
      </c>
      <c r="D14" s="6">
        <f t="shared" si="3"/>
        <v>1236704</v>
      </c>
      <c r="E14" s="6">
        <f t="shared" si="3"/>
        <v>1305316</v>
      </c>
      <c r="F14" s="6">
        <f t="shared" si="3"/>
        <v>1373928</v>
      </c>
      <c r="G14" s="6">
        <f t="shared" si="3"/>
        <v>1446830</v>
      </c>
      <c r="H14" s="6">
        <f t="shared" si="3"/>
        <v>1519732</v>
      </c>
      <c r="I14" s="6">
        <f t="shared" si="3"/>
        <v>1592634</v>
      </c>
      <c r="J14" s="6">
        <f t="shared" si="3"/>
        <v>1668262</v>
      </c>
      <c r="K14" s="6">
        <f t="shared" si="3"/>
        <v>1743890</v>
      </c>
      <c r="L14" s="6">
        <f t="shared" si="3"/>
        <v>1819518</v>
      </c>
      <c r="M14" s="6">
        <f t="shared" si="3"/>
        <v>1900286</v>
      </c>
      <c r="N14" s="6">
        <f t="shared" si="3"/>
        <v>1981054</v>
      </c>
      <c r="O14" s="6">
        <f t="shared" si="3"/>
        <v>2061822</v>
      </c>
      <c r="P14" s="6">
        <f t="shared" si="3"/>
        <v>2145623</v>
      </c>
      <c r="Q14" s="6">
        <f t="shared" si="3"/>
        <v>2229424</v>
      </c>
      <c r="R14" s="6">
        <f t="shared" si="3"/>
        <v>2313225</v>
      </c>
    </row>
    <row r="15" spans="1:18" ht="12.75">
      <c r="A15" s="1" t="s">
        <v>27</v>
      </c>
      <c r="B15" s="6">
        <f>B13-Actuel!Y20</f>
        <v>3</v>
      </c>
      <c r="C15" s="6">
        <f>C13-Actuel!Z20</f>
        <v>3</v>
      </c>
      <c r="D15" s="6">
        <f>D13-Actuel!AA20</f>
        <v>111</v>
      </c>
      <c r="E15" s="6">
        <f>E13-Actuel!AB20</f>
        <v>111</v>
      </c>
      <c r="F15" s="6">
        <f>F13-Actuel!AC20</f>
        <v>111</v>
      </c>
      <c r="G15" s="6">
        <f>G13-Actuel!AD20</f>
        <v>-481</v>
      </c>
      <c r="H15" s="6">
        <f>H13-Actuel!AE20</f>
        <v>-481</v>
      </c>
      <c r="I15" s="6">
        <f>I13-Actuel!AF20</f>
        <v>-481</v>
      </c>
      <c r="J15" s="6">
        <f>J13-Actuel!AG20</f>
        <v>-898</v>
      </c>
      <c r="K15" s="6">
        <f>K13-Actuel!AH20</f>
        <v>-898</v>
      </c>
      <c r="L15" s="6">
        <f>L13-Actuel!AI20</f>
        <v>-898</v>
      </c>
      <c r="M15" s="6">
        <f>M13-Actuel!AJ20</f>
        <v>-1205</v>
      </c>
      <c r="N15" s="6">
        <f>N13-Actuel!AK20</f>
        <v>-1205</v>
      </c>
      <c r="O15" s="6">
        <f>O13-Actuel!AL20</f>
        <v>-1205</v>
      </c>
      <c r="P15" s="6">
        <f>P13-Actuel!AM20</f>
        <v>-1736</v>
      </c>
      <c r="Q15" s="6">
        <f>Q13-Actuel!AN20</f>
        <v>-1736</v>
      </c>
      <c r="R15" s="6">
        <f>R13-Actuel!AO20</f>
        <v>-1736</v>
      </c>
    </row>
    <row r="16" spans="1:18" ht="12.75">
      <c r="A16" s="1" t="s">
        <v>26</v>
      </c>
      <c r="B16" s="6">
        <f>B15</f>
        <v>3</v>
      </c>
      <c r="C16" s="6">
        <f aca="true" t="shared" si="4" ref="C16:R16">SUM(B16,C15)</f>
        <v>6</v>
      </c>
      <c r="D16" s="6">
        <f t="shared" si="4"/>
        <v>117</v>
      </c>
      <c r="E16" s="6">
        <f t="shared" si="4"/>
        <v>228</v>
      </c>
      <c r="F16" s="6">
        <f t="shared" si="4"/>
        <v>339</v>
      </c>
      <c r="G16" s="6">
        <f t="shared" si="4"/>
        <v>-142</v>
      </c>
      <c r="H16" s="6">
        <f t="shared" si="4"/>
        <v>-623</v>
      </c>
      <c r="I16" s="6">
        <f t="shared" si="4"/>
        <v>-1104</v>
      </c>
      <c r="J16" s="6">
        <f t="shared" si="4"/>
        <v>-2002</v>
      </c>
      <c r="K16" s="6">
        <f t="shared" si="4"/>
        <v>-2900</v>
      </c>
      <c r="L16" s="6">
        <f t="shared" si="4"/>
        <v>-3798</v>
      </c>
      <c r="M16" s="6">
        <f t="shared" si="4"/>
        <v>-5003</v>
      </c>
      <c r="N16" s="6">
        <f t="shared" si="4"/>
        <v>-6208</v>
      </c>
      <c r="O16" s="6">
        <f t="shared" si="4"/>
        <v>-7413</v>
      </c>
      <c r="P16" s="6">
        <f t="shared" si="4"/>
        <v>-9149</v>
      </c>
      <c r="Q16" s="6">
        <f t="shared" si="4"/>
        <v>-10885</v>
      </c>
      <c r="R16" s="6">
        <f t="shared" si="4"/>
        <v>-12621</v>
      </c>
    </row>
    <row r="17" spans="14:18" ht="12.75">
      <c r="N17" s="14"/>
      <c r="O17" s="17" t="s">
        <v>31</v>
      </c>
      <c r="P17" s="17"/>
      <c r="Q17" s="17"/>
      <c r="R17" s="3">
        <f>ROUNDUP(PRODUCT(R16,0.771),0)</f>
        <v>-9731</v>
      </c>
    </row>
    <row r="18" spans="1:18" ht="12.75">
      <c r="A18" s="1" t="s">
        <v>40</v>
      </c>
      <c r="N18" s="17" t="s">
        <v>29</v>
      </c>
      <c r="O18" s="17"/>
      <c r="P18" s="17"/>
      <c r="Q18" s="17"/>
      <c r="R18" s="3">
        <f>ROUNDUP((R17/480),0)</f>
        <v>-21</v>
      </c>
    </row>
  </sheetData>
  <sheetProtection/>
  <mergeCells count="2">
    <mergeCell ref="N18:Q18"/>
    <mergeCell ref="O17:Q17"/>
  </mergeCells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  <ignoredErrors>
    <ignoredError sqref="C15 D15:R15 D4:P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Catherine</cp:lastModifiedBy>
  <cp:lastPrinted>2009-04-22T19:24:48Z</cp:lastPrinted>
  <dcterms:created xsi:type="dcterms:W3CDTF">2011-01-02T18:11:50Z</dcterms:created>
  <dcterms:modified xsi:type="dcterms:W3CDTF">2011-01-25T17:39:08Z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1374105408</vt:i4>
  </property>
  <property fmtid="{D5CDD505-2E9C-101B-9397-08002B2CF9AE}" pid="3" name="_NewReviewCycle">
    <vt:lpwstr/>
  </property>
  <property fmtid="{D5CDD505-2E9C-101B-9397-08002B2CF9AE}" pid="4" name="_EmailSubject">
    <vt:lpwstr>privé</vt:lpwstr>
  </property>
  <property fmtid="{D5CDD505-2E9C-101B-9397-08002B2CF9AE}" pid="5" name="_AuthorEmail">
    <vt:lpwstr>Lionel.THOMPSON@radiofrance.com</vt:lpwstr>
  </property>
  <property fmtid="{D5CDD505-2E9C-101B-9397-08002B2CF9AE}" pid="6" name="_AuthorEmailDisplayName">
    <vt:lpwstr>THOMPSON Lionel</vt:lpwstr>
  </property>
</Properties>
</file>