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75" activeTab="0"/>
  </bookViews>
  <sheets>
    <sheet name="Actuel" sheetId="1" r:id="rId1"/>
    <sheet name="Proposé" sheetId="2" r:id="rId2"/>
    <sheet name="Proposé RR1" sheetId="3" r:id="rId3"/>
    <sheet name="Proposé GR1" sheetId="4" r:id="rId4"/>
    <sheet name="Proposé GR2" sheetId="5" r:id="rId5"/>
    <sheet name="Proposé GR3" sheetId="6" r:id="rId6"/>
  </sheets>
  <definedNames>
    <definedName name="SHEET_TITLE" localSheetId="0">"Actuel"</definedName>
    <definedName name="SHEET_TITLE" localSheetId="1">"Proposé"</definedName>
    <definedName name="SHEET_TITLE" localSheetId="3">"Proposé GR1"</definedName>
    <definedName name="SHEET_TITLE" localSheetId="4">"Proposé GR2"</definedName>
    <definedName name="SHEET_TITLE" localSheetId="5">"Proposé GR3"</definedName>
    <definedName name="SHEET_TITLE" localSheetId="2">"Proposé RR1"</definedName>
    <definedName name="x" localSheetId="2">#REF!</definedName>
    <definedName name="xxx" localSheetId="2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<sst xmlns="http://schemas.openxmlformats.org/spreadsheetml/2006/main" count="133" uniqueCount="38">
  <si>
    <t>Système actuel</t>
  </si>
  <si>
    <t>Augmentations</t>
  </si>
  <si>
    <t>salaire de base x 13 mois en €</t>
  </si>
  <si>
    <t>Prime modernisation</t>
  </si>
  <si>
    <t>Compl. salar. hors NIS</t>
  </si>
  <si>
    <t>Indices</t>
  </si>
  <si>
    <t>PFA</t>
  </si>
  <si>
    <t>Cumuls</t>
  </si>
  <si>
    <t>Promotions</t>
  </si>
  <si>
    <t>Stag. &gt; 1 an</t>
  </si>
  <si>
    <t>RR1</t>
  </si>
  <si>
    <t>Recrut. CDI</t>
  </si>
  <si>
    <t>JS</t>
  </si>
  <si>
    <t>Indice ancienneté</t>
  </si>
  <si>
    <t>GR1</t>
  </si>
  <si>
    <t>GR2</t>
  </si>
  <si>
    <t>GR4</t>
  </si>
  <si>
    <t>pp</t>
  </si>
  <si>
    <t>GR3</t>
  </si>
  <si>
    <t>Prime ancienneté x 13 mois en €</t>
  </si>
  <si>
    <t>Mesure gle compl.</t>
  </si>
  <si>
    <t>Ancienneté</t>
  </si>
  <si>
    <t>NIS</t>
  </si>
  <si>
    <t>Salaire brut annuel</t>
  </si>
  <si>
    <t>Système proposé</t>
  </si>
  <si>
    <t>Perte nette totale en €</t>
  </si>
  <si>
    <t>Différence cumulée</t>
  </si>
  <si>
    <t>Différence annuelle</t>
  </si>
  <si>
    <t>Perte nette moyenne par mois en €</t>
  </si>
  <si>
    <t>Passage au système proposé au niveau RR1 4 ans d'ancienneté</t>
  </si>
  <si>
    <t>Cumul</t>
  </si>
  <si>
    <t>13ème des primes intégrables = 194,92€ (131 points) intégrés au salaire de base</t>
  </si>
  <si>
    <t>Passage au système proposé au niveau GR1 11 ans d'ancienneté</t>
  </si>
  <si>
    <t>13ème des primes intégrables = 296,77€ dont 81,23€ intégré à la prime d'ancienneté et 215,54€ (146 points) intégrés au salaire de base</t>
  </si>
  <si>
    <t>Passage au système proposé au niveau GR2 16 ans d'ancienneté</t>
  </si>
  <si>
    <t>13ème des primes intégrables = 328€ dont 133,77€ intégré à la prime d'ancienneté et 194,23€ (131 points) intégrés au salaire de base</t>
  </si>
  <si>
    <t>Passage au système proposé au niveau GR3 24 ans d'ancienneté</t>
  </si>
  <si>
    <t>13ème des primes intégrables = 377,77€ dont 134,92€ intégré à la prime d'ancienneté et 242,85€ (164 points) intégrés au salaire de base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</si>
</sst>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0.00000"/>
  </numFmts>
  <fonts count="4">
    <font>
      <sz val="10"/>
      <color indexed="8"/>
      <name val="Sans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0" fontId="2" fillId="0" borderId="0" xfId="0" applyNumberFormat="1" applyFont="1" applyFill="1" applyBorder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"/>
  <sheetViews>
    <sheetView tabSelected="1" zoomScaleSheetLayoutView="1" workbookViewId="0" topLeftCell="A1">
      <selection activeCell="A1" sqref="A1"/>
    </sheetView>
  </sheetViews>
  <sheetFormatPr defaultColWidth="11.00390625" defaultRowHeight="12.75"/>
  <cols>
    <col min="1" max="1" width="28.625" style="12" customWidth="1"/>
    <col min="2" max="4" width="11.375" style="11" customWidth="1"/>
    <col min="5" max="41" width="11.625" style="11" customWidth="1"/>
    <col min="42" max="42" width="10.875" style="11" customWidth="1"/>
    <col min="43" max="43" width="9.125" style="12" customWidth="1"/>
    <col min="44" max="255" width="9.125" style="1" customWidth="1"/>
  </cols>
  <sheetData>
    <row r="1" spans="1:5" ht="12.75">
      <c r="A1" s="12" t="s">
        <v>0</v>
      </c>
      <c r="E1" s="12"/>
    </row>
    <row r="2" spans="1:41" ht="12.75">
      <c r="A2" s="12" t="s">
        <v>21</v>
      </c>
      <c r="B2" s="11">
        <v>0</v>
      </c>
      <c r="C2" s="11">
        <f aca="true" t="shared" si="0" ref="C2:AO2">B2+1</f>
        <v>1</v>
      </c>
      <c r="D2" s="11">
        <f t="shared" si="0"/>
        <v>2</v>
      </c>
      <c r="E2" s="11">
        <f t="shared" si="0"/>
        <v>3</v>
      </c>
      <c r="F2" s="11">
        <f t="shared" si="0"/>
        <v>4</v>
      </c>
      <c r="G2" s="11">
        <f t="shared" si="0"/>
        <v>5</v>
      </c>
      <c r="H2" s="11">
        <f t="shared" si="0"/>
        <v>6</v>
      </c>
      <c r="I2" s="11">
        <f t="shared" si="0"/>
        <v>7</v>
      </c>
      <c r="J2" s="11">
        <f t="shared" si="0"/>
        <v>8</v>
      </c>
      <c r="K2" s="11">
        <f t="shared" si="0"/>
        <v>9</v>
      </c>
      <c r="L2" s="11">
        <f t="shared" si="0"/>
        <v>10</v>
      </c>
      <c r="M2" s="11">
        <f t="shared" si="0"/>
        <v>11</v>
      </c>
      <c r="N2" s="11">
        <f t="shared" si="0"/>
        <v>12</v>
      </c>
      <c r="O2" s="11">
        <f t="shared" si="0"/>
        <v>13</v>
      </c>
      <c r="P2" s="11">
        <f t="shared" si="0"/>
        <v>14</v>
      </c>
      <c r="Q2" s="11">
        <f t="shared" si="0"/>
        <v>15</v>
      </c>
      <c r="R2" s="11">
        <f t="shared" si="0"/>
        <v>16</v>
      </c>
      <c r="S2" s="11">
        <f t="shared" si="0"/>
        <v>17</v>
      </c>
      <c r="T2" s="11">
        <f t="shared" si="0"/>
        <v>18</v>
      </c>
      <c r="U2" s="11">
        <f t="shared" si="0"/>
        <v>19</v>
      </c>
      <c r="V2" s="11">
        <f t="shared" si="0"/>
        <v>20</v>
      </c>
      <c r="W2" s="11">
        <f t="shared" si="0"/>
        <v>21</v>
      </c>
      <c r="X2" s="11">
        <f t="shared" si="0"/>
        <v>22</v>
      </c>
      <c r="Y2" s="11">
        <f t="shared" si="0"/>
        <v>23</v>
      </c>
      <c r="Z2" s="11">
        <f t="shared" si="0"/>
        <v>24</v>
      </c>
      <c r="AA2" s="11">
        <f t="shared" si="0"/>
        <v>25</v>
      </c>
      <c r="AB2" s="11">
        <f t="shared" si="0"/>
        <v>26</v>
      </c>
      <c r="AC2" s="11">
        <f t="shared" si="0"/>
        <v>27</v>
      </c>
      <c r="AD2" s="11">
        <f t="shared" si="0"/>
        <v>28</v>
      </c>
      <c r="AE2" s="11">
        <f t="shared" si="0"/>
        <v>29</v>
      </c>
      <c r="AF2" s="11">
        <f t="shared" si="0"/>
        <v>30</v>
      </c>
      <c r="AG2" s="11">
        <f t="shared" si="0"/>
        <v>31</v>
      </c>
      <c r="AH2" s="11">
        <f t="shared" si="0"/>
        <v>32</v>
      </c>
      <c r="AI2" s="11">
        <f t="shared" si="0"/>
        <v>33</v>
      </c>
      <c r="AJ2" s="11">
        <f t="shared" si="0"/>
        <v>34</v>
      </c>
      <c r="AK2" s="11">
        <f t="shared" si="0"/>
        <v>35</v>
      </c>
      <c r="AL2" s="11">
        <f t="shared" si="0"/>
        <v>36</v>
      </c>
      <c r="AM2" s="11">
        <f t="shared" si="0"/>
        <v>37</v>
      </c>
      <c r="AN2" s="11">
        <f t="shared" si="0"/>
        <v>38</v>
      </c>
      <c r="AO2" s="11">
        <f t="shared" si="0"/>
        <v>39</v>
      </c>
    </row>
    <row r="3" spans="1:39" ht="12.75">
      <c r="A3" s="12" t="s">
        <v>8</v>
      </c>
      <c r="B3" s="11" t="s">
        <v>9</v>
      </c>
      <c r="C3" s="11" t="s">
        <v>10</v>
      </c>
      <c r="E3" s="11" t="s">
        <v>11</v>
      </c>
      <c r="H3" s="11" t="s">
        <v>12</v>
      </c>
      <c r="L3" s="11" t="s">
        <v>14</v>
      </c>
      <c r="Q3" s="11" t="s">
        <v>15</v>
      </c>
      <c r="U3" s="11" t="s">
        <v>17</v>
      </c>
      <c r="Y3" s="11" t="s">
        <v>18</v>
      </c>
      <c r="AC3" s="11" t="s">
        <v>17</v>
      </c>
      <c r="AH3" s="11" t="s">
        <v>16</v>
      </c>
      <c r="AM3" s="11" t="s">
        <v>17</v>
      </c>
    </row>
    <row r="4" spans="1:41" ht="12.75">
      <c r="A4" s="12" t="s">
        <v>5</v>
      </c>
      <c r="B4" s="11">
        <v>1300</v>
      </c>
      <c r="C4" s="11">
        <v>1463</v>
      </c>
      <c r="D4" s="11">
        <v>1463</v>
      </c>
      <c r="E4" s="4">
        <v>1609</v>
      </c>
      <c r="F4" s="11">
        <v>1609</v>
      </c>
      <c r="G4" s="11">
        <v>1689</v>
      </c>
      <c r="H4" s="11">
        <v>1821</v>
      </c>
      <c r="I4" s="11">
        <v>1821</v>
      </c>
      <c r="J4" s="11">
        <v>1875</v>
      </c>
      <c r="K4" s="11">
        <v>1875</v>
      </c>
      <c r="L4" s="11">
        <v>2030</v>
      </c>
      <c r="M4" s="11">
        <v>2030</v>
      </c>
      <c r="N4" s="11">
        <v>2091</v>
      </c>
      <c r="O4" s="11">
        <v>2091</v>
      </c>
      <c r="P4" s="11">
        <v>2091</v>
      </c>
      <c r="Q4" s="11">
        <v>2260</v>
      </c>
      <c r="R4" s="11">
        <v>2260</v>
      </c>
      <c r="S4" s="11">
        <v>2328</v>
      </c>
      <c r="T4" s="11">
        <v>2328</v>
      </c>
      <c r="U4" s="11">
        <v>2444</v>
      </c>
      <c r="V4" s="11">
        <v>2444</v>
      </c>
      <c r="W4" s="11">
        <v>2444</v>
      </c>
      <c r="X4" s="11">
        <v>2444</v>
      </c>
      <c r="Y4" s="11">
        <v>2627</v>
      </c>
      <c r="Z4" s="11">
        <v>2627</v>
      </c>
      <c r="AA4" s="11">
        <v>2627</v>
      </c>
      <c r="AB4" s="11">
        <v>2627</v>
      </c>
      <c r="AC4" s="11">
        <v>2758</v>
      </c>
      <c r="AD4" s="11">
        <v>2758</v>
      </c>
      <c r="AE4" s="11">
        <v>2758</v>
      </c>
      <c r="AF4" s="11">
        <v>2758</v>
      </c>
      <c r="AG4" s="11">
        <v>2758</v>
      </c>
      <c r="AH4" s="11">
        <v>2965</v>
      </c>
      <c r="AI4" s="11">
        <v>2965</v>
      </c>
      <c r="AJ4" s="11">
        <v>2965</v>
      </c>
      <c r="AK4" s="11">
        <v>2965</v>
      </c>
      <c r="AL4" s="11">
        <v>2965</v>
      </c>
      <c r="AM4" s="11">
        <v>3113</v>
      </c>
      <c r="AN4" s="11">
        <v>3113</v>
      </c>
      <c r="AO4" s="11">
        <v>3113</v>
      </c>
    </row>
    <row r="5" spans="1:42" ht="12.75">
      <c r="A5" s="12" t="s">
        <v>1</v>
      </c>
      <c r="C5" s="8">
        <v>0.125</v>
      </c>
      <c r="E5" s="9">
        <v>0.1</v>
      </c>
      <c r="F5" s="2"/>
      <c r="G5" s="13">
        <v>0.05</v>
      </c>
      <c r="H5" s="13">
        <v>0.078</v>
      </c>
      <c r="I5" s="3"/>
      <c r="J5" s="13">
        <v>0.03</v>
      </c>
      <c r="K5" s="3"/>
      <c r="L5" s="13">
        <v>0.08199999999999999</v>
      </c>
      <c r="M5" s="3"/>
      <c r="N5" s="13">
        <v>0.03</v>
      </c>
      <c r="O5" s="3"/>
      <c r="P5" s="3"/>
      <c r="Q5" s="13">
        <v>0.08</v>
      </c>
      <c r="R5" s="3"/>
      <c r="S5" s="13">
        <v>0.03</v>
      </c>
      <c r="T5" s="3"/>
      <c r="U5" s="13">
        <v>0.05</v>
      </c>
      <c r="V5" s="3"/>
      <c r="W5" s="3"/>
      <c r="X5" s="3"/>
      <c r="Y5" s="13">
        <v>0.075</v>
      </c>
      <c r="Z5" s="3"/>
      <c r="AA5" s="3"/>
      <c r="AB5" s="3"/>
      <c r="AC5" s="13">
        <v>0.05</v>
      </c>
      <c r="AD5" s="3"/>
      <c r="AE5" s="3"/>
      <c r="AF5" s="3"/>
      <c r="AG5" s="3"/>
      <c r="AH5" s="13">
        <v>0.075</v>
      </c>
      <c r="AI5" s="3"/>
      <c r="AJ5" s="3"/>
      <c r="AK5" s="3"/>
      <c r="AL5" s="3"/>
      <c r="AM5" s="13">
        <v>0.05</v>
      </c>
      <c r="AN5" s="3"/>
      <c r="AO5" s="3"/>
      <c r="AP5" s="14"/>
    </row>
    <row r="7" spans="1:41" ht="12.75">
      <c r="A7" s="12" t="s">
        <v>13</v>
      </c>
      <c r="B7" s="5">
        <v>1070</v>
      </c>
      <c r="C7" s="5">
        <v>1120</v>
      </c>
      <c r="D7" s="5">
        <v>1170</v>
      </c>
      <c r="E7" s="11">
        <v>1210</v>
      </c>
      <c r="F7" s="11">
        <v>1210</v>
      </c>
      <c r="G7" s="11">
        <v>1250</v>
      </c>
      <c r="H7" s="11">
        <v>1280</v>
      </c>
      <c r="I7" s="11">
        <v>1300</v>
      </c>
      <c r="J7" s="11">
        <v>1300</v>
      </c>
      <c r="K7" s="11">
        <v>1300</v>
      </c>
      <c r="L7" s="11">
        <v>1480</v>
      </c>
      <c r="M7" s="11">
        <v>1480</v>
      </c>
      <c r="N7" s="11">
        <v>1480</v>
      </c>
      <c r="O7" s="11">
        <v>1480</v>
      </c>
      <c r="P7" s="11">
        <v>1480</v>
      </c>
      <c r="Q7" s="11">
        <v>1590</v>
      </c>
      <c r="R7" s="11">
        <v>1590</v>
      </c>
      <c r="S7" s="11">
        <v>1590</v>
      </c>
      <c r="T7" s="11">
        <v>1590</v>
      </c>
      <c r="U7" s="11">
        <v>1590</v>
      </c>
      <c r="V7" s="11">
        <v>1590</v>
      </c>
      <c r="W7" s="11">
        <v>1590</v>
      </c>
      <c r="X7" s="11">
        <v>1590</v>
      </c>
      <c r="Y7" s="11">
        <v>2000</v>
      </c>
      <c r="Z7" s="11">
        <v>2000</v>
      </c>
      <c r="AA7" s="11">
        <v>2000</v>
      </c>
      <c r="AB7" s="11">
        <v>2000</v>
      </c>
      <c r="AC7" s="11">
        <v>2000</v>
      </c>
      <c r="AD7" s="11">
        <v>2000</v>
      </c>
      <c r="AE7" s="11">
        <v>2000</v>
      </c>
      <c r="AF7" s="11">
        <v>2000</v>
      </c>
      <c r="AG7" s="11">
        <v>2000</v>
      </c>
      <c r="AH7" s="11">
        <v>2100</v>
      </c>
      <c r="AI7" s="11">
        <v>2100</v>
      </c>
      <c r="AJ7" s="11">
        <v>2100</v>
      </c>
      <c r="AK7" s="11">
        <v>2100</v>
      </c>
      <c r="AL7" s="11">
        <v>2100</v>
      </c>
      <c r="AM7" s="11">
        <v>2100</v>
      </c>
      <c r="AN7" s="11">
        <v>2100</v>
      </c>
      <c r="AO7" s="11">
        <v>2100</v>
      </c>
    </row>
    <row r="9" spans="1:43" ht="12.75">
      <c r="A9" s="6" t="s">
        <v>2</v>
      </c>
      <c r="B9" s="4">
        <f aca="true" t="shared" si="1" ref="B9:AO9">ROUNDUP(PRODUCT(B4,1.47661,13),0)</f>
        <v>24955</v>
      </c>
      <c r="C9" s="4">
        <f t="shared" si="1"/>
        <v>28084</v>
      </c>
      <c r="D9" s="4">
        <f t="shared" si="1"/>
        <v>28084</v>
      </c>
      <c r="E9" s="4">
        <f t="shared" si="1"/>
        <v>30887</v>
      </c>
      <c r="F9" s="4">
        <f t="shared" si="1"/>
        <v>30887</v>
      </c>
      <c r="G9" s="4">
        <f t="shared" si="1"/>
        <v>32422</v>
      </c>
      <c r="H9" s="4">
        <f t="shared" si="1"/>
        <v>34956</v>
      </c>
      <c r="I9" s="4">
        <f t="shared" si="1"/>
        <v>34956</v>
      </c>
      <c r="J9" s="4">
        <f t="shared" si="1"/>
        <v>35993</v>
      </c>
      <c r="K9" s="4">
        <f t="shared" si="1"/>
        <v>35993</v>
      </c>
      <c r="L9" s="4">
        <f t="shared" si="1"/>
        <v>38968</v>
      </c>
      <c r="M9" s="4">
        <f t="shared" si="1"/>
        <v>38968</v>
      </c>
      <c r="N9" s="4">
        <f t="shared" si="1"/>
        <v>40139</v>
      </c>
      <c r="O9" s="4">
        <f t="shared" si="1"/>
        <v>40139</v>
      </c>
      <c r="P9" s="4">
        <f t="shared" si="1"/>
        <v>40139</v>
      </c>
      <c r="Q9" s="4">
        <f t="shared" si="1"/>
        <v>43383</v>
      </c>
      <c r="R9" s="4">
        <f t="shared" si="1"/>
        <v>43383</v>
      </c>
      <c r="S9" s="4">
        <f t="shared" si="1"/>
        <v>44689</v>
      </c>
      <c r="T9" s="4">
        <f t="shared" si="1"/>
        <v>44689</v>
      </c>
      <c r="U9" s="4">
        <f t="shared" si="1"/>
        <v>46915</v>
      </c>
      <c r="V9" s="4">
        <f t="shared" si="1"/>
        <v>46915</v>
      </c>
      <c r="W9" s="4">
        <f t="shared" si="1"/>
        <v>46915</v>
      </c>
      <c r="X9" s="4">
        <f t="shared" si="1"/>
        <v>46915</v>
      </c>
      <c r="Y9" s="4">
        <f t="shared" si="1"/>
        <v>50428</v>
      </c>
      <c r="Z9" s="4">
        <f t="shared" si="1"/>
        <v>50428</v>
      </c>
      <c r="AA9" s="4">
        <f t="shared" si="1"/>
        <v>50428</v>
      </c>
      <c r="AB9" s="4">
        <f t="shared" si="1"/>
        <v>50428</v>
      </c>
      <c r="AC9" s="4">
        <f t="shared" si="1"/>
        <v>52943</v>
      </c>
      <c r="AD9" s="4">
        <f t="shared" si="1"/>
        <v>52943</v>
      </c>
      <c r="AE9" s="4">
        <f t="shared" si="1"/>
        <v>52943</v>
      </c>
      <c r="AF9" s="4">
        <f t="shared" si="1"/>
        <v>52943</v>
      </c>
      <c r="AG9" s="4">
        <f t="shared" si="1"/>
        <v>52943</v>
      </c>
      <c r="AH9" s="4">
        <f t="shared" si="1"/>
        <v>56916</v>
      </c>
      <c r="AI9" s="4">
        <f t="shared" si="1"/>
        <v>56916</v>
      </c>
      <c r="AJ9" s="4">
        <f t="shared" si="1"/>
        <v>56916</v>
      </c>
      <c r="AK9" s="4">
        <f t="shared" si="1"/>
        <v>56916</v>
      </c>
      <c r="AL9" s="4">
        <f t="shared" si="1"/>
        <v>56916</v>
      </c>
      <c r="AM9" s="4">
        <f t="shared" si="1"/>
        <v>59757</v>
      </c>
      <c r="AN9" s="4">
        <f t="shared" si="1"/>
        <v>59757</v>
      </c>
      <c r="AO9" s="4">
        <f t="shared" si="1"/>
        <v>59757</v>
      </c>
      <c r="AP9" s="4"/>
      <c r="AQ9" s="6"/>
    </row>
    <row r="11" spans="1:41" ht="12.75">
      <c r="A11" s="12" t="s">
        <v>19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f>ROUNDUP(PRODUCT(PRODUCT(G7,0.05),1.47661,13),0)</f>
        <v>1200</v>
      </c>
      <c r="H11" s="11">
        <f>ROUNDUP(PRODUCT(PRODUCT(H7,0.05),1.47661,13),0)</f>
        <v>1229</v>
      </c>
      <c r="I11" s="11">
        <f>ROUNDUP(PRODUCT(PRODUCT(I7,0.05),1.47661,13),0)</f>
        <v>1248</v>
      </c>
      <c r="J11" s="11">
        <f>ROUNDUP(PRODUCT(PRODUCT(J7,0.05),1.47661,13),0)</f>
        <v>1248</v>
      </c>
      <c r="K11" s="11">
        <f>ROUNDUP(PRODUCT(PRODUCT(K7,0.05),1.47661,13),0)</f>
        <v>1248</v>
      </c>
      <c r="L11" s="11">
        <f>ROUNDUP(PRODUCT(PRODUCT(L7,0.1),1.47661,13),0)</f>
        <v>2841</v>
      </c>
      <c r="M11" s="11">
        <f>ROUNDUP(PRODUCT(PRODUCT(M7,0.1),1.47661,13),0)</f>
        <v>2841</v>
      </c>
      <c r="N11" s="11">
        <f>ROUNDUP(PRODUCT(PRODUCT(N7,0.1),1.47661,13),0)</f>
        <v>2841</v>
      </c>
      <c r="O11" s="11">
        <f>ROUNDUP(PRODUCT(PRODUCT(O7,0.1),1.47661,13),0)</f>
        <v>2841</v>
      </c>
      <c r="P11" s="11">
        <f>ROUNDUP(PRODUCT(PRODUCT(P7,0.1),1.47661,13),0)</f>
        <v>2841</v>
      </c>
      <c r="Q11" s="11">
        <f>ROUNDUP(PRODUCT(PRODUCT(Q7,0.15),1.47661,13),0)</f>
        <v>4579</v>
      </c>
      <c r="R11" s="11">
        <f>ROUNDUP(PRODUCT(PRODUCT(R7,0.15),1.47661,13),0)</f>
        <v>4579</v>
      </c>
      <c r="S11" s="11">
        <f>ROUNDUP(PRODUCT(PRODUCT(S7,0.15),1.47661,13),0)</f>
        <v>4579</v>
      </c>
      <c r="T11" s="11">
        <f>ROUNDUP(PRODUCT(PRODUCT(T7,0.15),1.47661,13),0)</f>
        <v>4579</v>
      </c>
      <c r="U11" s="11">
        <f>ROUNDUP(PRODUCT(PRODUCT(U7,0.15),1.47661,13),0)</f>
        <v>4579</v>
      </c>
      <c r="V11" s="11">
        <f>ROUNDUP(PRODUCT(PRODUCT(V7,0.2),1.47661,13),0)</f>
        <v>6105</v>
      </c>
      <c r="W11" s="11">
        <f>ROUNDUP(PRODUCT(PRODUCT(W7,0.2),1.47661,13),0)</f>
        <v>6105</v>
      </c>
      <c r="X11" s="11">
        <f>ROUNDUP(PRODUCT(PRODUCT(X7,0.2),1.47661,13),0)</f>
        <v>6105</v>
      </c>
      <c r="Y11" s="11">
        <f>ROUNDUP(PRODUCT(PRODUCT(Y7,0.2),1.47661,13),0)</f>
        <v>7679</v>
      </c>
      <c r="Z11" s="11">
        <f>ROUNDUP(PRODUCT(PRODUCT(Z7,0.2),1.47661,13),0)</f>
        <v>7679</v>
      </c>
      <c r="AA11" s="11">
        <f aca="true" t="shared" si="2" ref="AA11:AO11">ROUNDUP(PRODUCT(PRODUCT(AA7,0.25),1.47661,13),0)</f>
        <v>9598</v>
      </c>
      <c r="AB11" s="11">
        <f t="shared" si="2"/>
        <v>9598</v>
      </c>
      <c r="AC11" s="11">
        <f t="shared" si="2"/>
        <v>9598</v>
      </c>
      <c r="AD11" s="11">
        <f t="shared" si="2"/>
        <v>9598</v>
      </c>
      <c r="AE11" s="11">
        <f t="shared" si="2"/>
        <v>9598</v>
      </c>
      <c r="AF11" s="11">
        <f t="shared" si="2"/>
        <v>9598</v>
      </c>
      <c r="AG11" s="11">
        <f t="shared" si="2"/>
        <v>9598</v>
      </c>
      <c r="AH11" s="11">
        <f t="shared" si="2"/>
        <v>10078</v>
      </c>
      <c r="AI11" s="11">
        <f t="shared" si="2"/>
        <v>10078</v>
      </c>
      <c r="AJ11" s="11">
        <f t="shared" si="2"/>
        <v>10078</v>
      </c>
      <c r="AK11" s="11">
        <f t="shared" si="2"/>
        <v>10078</v>
      </c>
      <c r="AL11" s="11">
        <f t="shared" si="2"/>
        <v>10078</v>
      </c>
      <c r="AM11" s="11">
        <f t="shared" si="2"/>
        <v>10078</v>
      </c>
      <c r="AN11" s="11">
        <f t="shared" si="2"/>
        <v>10078</v>
      </c>
      <c r="AO11" s="11">
        <f t="shared" si="2"/>
        <v>10078</v>
      </c>
    </row>
    <row r="13" spans="1:41" ht="12.75">
      <c r="A13" s="12" t="s">
        <v>3</v>
      </c>
      <c r="B13" s="11">
        <v>275</v>
      </c>
      <c r="C13" s="11">
        <v>275</v>
      </c>
      <c r="D13" s="11">
        <v>275</v>
      </c>
      <c r="E13" s="11">
        <v>275</v>
      </c>
      <c r="F13" s="11">
        <v>275</v>
      </c>
      <c r="G13" s="11">
        <v>275</v>
      </c>
      <c r="H13" s="11">
        <v>275</v>
      </c>
      <c r="I13" s="11">
        <v>275</v>
      </c>
      <c r="J13" s="11">
        <v>275</v>
      </c>
      <c r="K13" s="11">
        <v>275</v>
      </c>
      <c r="L13" s="11">
        <v>275</v>
      </c>
      <c r="M13" s="11">
        <v>275</v>
      </c>
      <c r="N13" s="11">
        <v>275</v>
      </c>
      <c r="O13" s="11">
        <v>275</v>
      </c>
      <c r="P13" s="11">
        <v>275</v>
      </c>
      <c r="Q13" s="11">
        <v>275</v>
      </c>
      <c r="R13" s="11">
        <v>275</v>
      </c>
      <c r="S13" s="11">
        <v>275</v>
      </c>
      <c r="T13" s="11">
        <v>275</v>
      </c>
      <c r="U13" s="11">
        <v>275</v>
      </c>
      <c r="V13" s="11">
        <v>275</v>
      </c>
      <c r="W13" s="11">
        <v>275</v>
      </c>
      <c r="X13" s="11">
        <v>275</v>
      </c>
      <c r="Y13" s="11">
        <v>275</v>
      </c>
      <c r="Z13" s="11">
        <v>275</v>
      </c>
      <c r="AA13" s="11">
        <v>275</v>
      </c>
      <c r="AB13" s="11">
        <v>275</v>
      </c>
      <c r="AC13" s="11">
        <v>275</v>
      </c>
      <c r="AD13" s="11">
        <v>275</v>
      </c>
      <c r="AE13" s="11">
        <v>275</v>
      </c>
      <c r="AF13" s="11">
        <v>275</v>
      </c>
      <c r="AG13" s="11">
        <v>275</v>
      </c>
      <c r="AH13" s="11">
        <v>275</v>
      </c>
      <c r="AI13" s="11">
        <v>275</v>
      </c>
      <c r="AJ13" s="11">
        <v>275</v>
      </c>
      <c r="AK13" s="11">
        <v>275</v>
      </c>
      <c r="AL13" s="11">
        <v>275</v>
      </c>
      <c r="AM13" s="11">
        <v>275</v>
      </c>
      <c r="AN13" s="11">
        <v>275</v>
      </c>
      <c r="AO13" s="11">
        <v>275</v>
      </c>
    </row>
    <row r="14" spans="1:41" ht="12.75">
      <c r="A14" s="12" t="s">
        <v>22</v>
      </c>
      <c r="G14" s="11">
        <f aca="true" t="shared" si="3" ref="G14:AO14">ROUNDUP(PRODUCT(G9,0.076923077),0)</f>
        <v>2495</v>
      </c>
      <c r="H14" s="11">
        <f t="shared" si="3"/>
        <v>2689</v>
      </c>
      <c r="I14" s="11">
        <f t="shared" si="3"/>
        <v>2689</v>
      </c>
      <c r="J14" s="11">
        <f t="shared" si="3"/>
        <v>2769</v>
      </c>
      <c r="K14" s="11">
        <f t="shared" si="3"/>
        <v>2769</v>
      </c>
      <c r="L14" s="11">
        <f t="shared" si="3"/>
        <v>2998</v>
      </c>
      <c r="M14" s="11">
        <f t="shared" si="3"/>
        <v>2998</v>
      </c>
      <c r="N14" s="11">
        <f t="shared" si="3"/>
        <v>3088</v>
      </c>
      <c r="O14" s="11">
        <f t="shared" si="3"/>
        <v>3088</v>
      </c>
      <c r="P14" s="11">
        <f t="shared" si="3"/>
        <v>3088</v>
      </c>
      <c r="Q14" s="11">
        <f t="shared" si="3"/>
        <v>3338</v>
      </c>
      <c r="R14" s="11">
        <f t="shared" si="3"/>
        <v>3338</v>
      </c>
      <c r="S14" s="11">
        <f t="shared" si="3"/>
        <v>3438</v>
      </c>
      <c r="T14" s="11">
        <f t="shared" si="3"/>
        <v>3438</v>
      </c>
      <c r="U14" s="11">
        <f t="shared" si="3"/>
        <v>3609</v>
      </c>
      <c r="V14" s="11">
        <f t="shared" si="3"/>
        <v>3609</v>
      </c>
      <c r="W14" s="11">
        <f t="shared" si="3"/>
        <v>3609</v>
      </c>
      <c r="X14" s="11">
        <f t="shared" si="3"/>
        <v>3609</v>
      </c>
      <c r="Y14" s="11">
        <f t="shared" si="3"/>
        <v>3880</v>
      </c>
      <c r="Z14" s="11">
        <f t="shared" si="3"/>
        <v>3880</v>
      </c>
      <c r="AA14" s="11">
        <f t="shared" si="3"/>
        <v>3880</v>
      </c>
      <c r="AB14" s="11">
        <f t="shared" si="3"/>
        <v>3880</v>
      </c>
      <c r="AC14" s="11">
        <f t="shared" si="3"/>
        <v>4073</v>
      </c>
      <c r="AD14" s="11">
        <f t="shared" si="3"/>
        <v>4073</v>
      </c>
      <c r="AE14" s="11">
        <f t="shared" si="3"/>
        <v>4073</v>
      </c>
      <c r="AF14" s="11">
        <f t="shared" si="3"/>
        <v>4073</v>
      </c>
      <c r="AG14" s="11">
        <f t="shared" si="3"/>
        <v>4073</v>
      </c>
      <c r="AH14" s="11">
        <f t="shared" si="3"/>
        <v>4379</v>
      </c>
      <c r="AI14" s="11">
        <f t="shared" si="3"/>
        <v>4379</v>
      </c>
      <c r="AJ14" s="11">
        <f t="shared" si="3"/>
        <v>4379</v>
      </c>
      <c r="AK14" s="11">
        <f t="shared" si="3"/>
        <v>4379</v>
      </c>
      <c r="AL14" s="11">
        <f t="shared" si="3"/>
        <v>4379</v>
      </c>
      <c r="AM14" s="11">
        <f t="shared" si="3"/>
        <v>4597</v>
      </c>
      <c r="AN14" s="11">
        <f t="shared" si="3"/>
        <v>4597</v>
      </c>
      <c r="AO14" s="11">
        <f t="shared" si="3"/>
        <v>4597</v>
      </c>
    </row>
    <row r="15" spans="1:41" ht="12.75">
      <c r="A15" s="12" t="s">
        <v>20</v>
      </c>
      <c r="B15" s="11">
        <f aca="true" t="shared" si="4" ref="B15:AO15">ROUNDUP(PRODUCT(B9,0.014990742),0)</f>
        <v>375</v>
      </c>
      <c r="C15" s="11">
        <f t="shared" si="4"/>
        <v>421</v>
      </c>
      <c r="D15" s="11">
        <f t="shared" si="4"/>
        <v>421</v>
      </c>
      <c r="E15" s="11">
        <f t="shared" si="4"/>
        <v>464</v>
      </c>
      <c r="F15" s="11">
        <f t="shared" si="4"/>
        <v>464</v>
      </c>
      <c r="G15" s="11">
        <f t="shared" si="4"/>
        <v>487</v>
      </c>
      <c r="H15" s="11">
        <f t="shared" si="4"/>
        <v>525</v>
      </c>
      <c r="I15" s="11">
        <f t="shared" si="4"/>
        <v>525</v>
      </c>
      <c r="J15" s="11">
        <f t="shared" si="4"/>
        <v>540</v>
      </c>
      <c r="K15" s="11">
        <f t="shared" si="4"/>
        <v>540</v>
      </c>
      <c r="L15" s="11">
        <f t="shared" si="4"/>
        <v>585</v>
      </c>
      <c r="M15" s="11">
        <f t="shared" si="4"/>
        <v>585</v>
      </c>
      <c r="N15" s="11">
        <f t="shared" si="4"/>
        <v>602</v>
      </c>
      <c r="O15" s="11">
        <f t="shared" si="4"/>
        <v>602</v>
      </c>
      <c r="P15" s="11">
        <f t="shared" si="4"/>
        <v>602</v>
      </c>
      <c r="Q15" s="11">
        <f t="shared" si="4"/>
        <v>651</v>
      </c>
      <c r="R15" s="11">
        <f t="shared" si="4"/>
        <v>651</v>
      </c>
      <c r="S15" s="11">
        <f t="shared" si="4"/>
        <v>670</v>
      </c>
      <c r="T15" s="11">
        <f t="shared" si="4"/>
        <v>670</v>
      </c>
      <c r="U15" s="11">
        <f t="shared" si="4"/>
        <v>704</v>
      </c>
      <c r="V15" s="11">
        <f t="shared" si="4"/>
        <v>704</v>
      </c>
      <c r="W15" s="11">
        <f t="shared" si="4"/>
        <v>704</v>
      </c>
      <c r="X15" s="11">
        <f t="shared" si="4"/>
        <v>704</v>
      </c>
      <c r="Y15" s="11">
        <f t="shared" si="4"/>
        <v>756</v>
      </c>
      <c r="Z15" s="11">
        <f t="shared" si="4"/>
        <v>756</v>
      </c>
      <c r="AA15" s="11">
        <f t="shared" si="4"/>
        <v>756</v>
      </c>
      <c r="AB15" s="11">
        <f t="shared" si="4"/>
        <v>756</v>
      </c>
      <c r="AC15" s="11">
        <f t="shared" si="4"/>
        <v>794</v>
      </c>
      <c r="AD15" s="11">
        <f t="shared" si="4"/>
        <v>794</v>
      </c>
      <c r="AE15" s="11">
        <f t="shared" si="4"/>
        <v>794</v>
      </c>
      <c r="AF15" s="11">
        <f t="shared" si="4"/>
        <v>794</v>
      </c>
      <c r="AG15" s="11">
        <f t="shared" si="4"/>
        <v>794</v>
      </c>
      <c r="AH15" s="11">
        <f t="shared" si="4"/>
        <v>854</v>
      </c>
      <c r="AI15" s="11">
        <f t="shared" si="4"/>
        <v>854</v>
      </c>
      <c r="AJ15" s="11">
        <f t="shared" si="4"/>
        <v>854</v>
      </c>
      <c r="AK15" s="11">
        <f t="shared" si="4"/>
        <v>854</v>
      </c>
      <c r="AL15" s="11">
        <f t="shared" si="4"/>
        <v>854</v>
      </c>
      <c r="AM15" s="11">
        <f t="shared" si="4"/>
        <v>896</v>
      </c>
      <c r="AN15" s="11">
        <f t="shared" si="4"/>
        <v>896</v>
      </c>
      <c r="AO15" s="11">
        <f t="shared" si="4"/>
        <v>896</v>
      </c>
    </row>
    <row r="16" spans="1:6" ht="12.75">
      <c r="A16" s="12" t="s">
        <v>6</v>
      </c>
      <c r="B16" s="11">
        <v>1232</v>
      </c>
      <c r="C16" s="11">
        <v>1232</v>
      </c>
      <c r="D16" s="11">
        <v>1232</v>
      </c>
      <c r="E16" s="11">
        <v>1232</v>
      </c>
      <c r="F16" s="11">
        <v>1232</v>
      </c>
    </row>
    <row r="17" spans="1:6" ht="12.75">
      <c r="A17" s="12" t="s">
        <v>4</v>
      </c>
      <c r="B17" s="11">
        <v>550</v>
      </c>
      <c r="C17" s="11">
        <v>550</v>
      </c>
      <c r="D17" s="11">
        <v>550</v>
      </c>
      <c r="E17" s="11">
        <v>550</v>
      </c>
      <c r="F17" s="11">
        <v>550</v>
      </c>
    </row>
    <row r="19" spans="1:43" ht="12.75">
      <c r="A19" s="12" t="s">
        <v>23</v>
      </c>
      <c r="B19" s="4">
        <f aca="true" t="shared" si="5" ref="B19:AO19">SUM(B9,B11,B13:B17)</f>
        <v>27387</v>
      </c>
      <c r="C19" s="4">
        <f t="shared" si="5"/>
        <v>30562</v>
      </c>
      <c r="D19" s="4">
        <f t="shared" si="5"/>
        <v>30562</v>
      </c>
      <c r="E19" s="4">
        <f t="shared" si="5"/>
        <v>33408</v>
      </c>
      <c r="F19" s="4">
        <f t="shared" si="5"/>
        <v>33408</v>
      </c>
      <c r="G19" s="4">
        <f t="shared" si="5"/>
        <v>36879</v>
      </c>
      <c r="H19" s="4">
        <f t="shared" si="5"/>
        <v>39674</v>
      </c>
      <c r="I19" s="4">
        <f t="shared" si="5"/>
        <v>39693</v>
      </c>
      <c r="J19" s="4">
        <f t="shared" si="5"/>
        <v>40825</v>
      </c>
      <c r="K19" s="4">
        <f t="shared" si="5"/>
        <v>40825</v>
      </c>
      <c r="L19" s="4">
        <f t="shared" si="5"/>
        <v>45667</v>
      </c>
      <c r="M19" s="4">
        <f t="shared" si="5"/>
        <v>45667</v>
      </c>
      <c r="N19" s="4">
        <f t="shared" si="5"/>
        <v>46945</v>
      </c>
      <c r="O19" s="4">
        <f t="shared" si="5"/>
        <v>46945</v>
      </c>
      <c r="P19" s="4">
        <f t="shared" si="5"/>
        <v>46945</v>
      </c>
      <c r="Q19" s="4">
        <f t="shared" si="5"/>
        <v>52226</v>
      </c>
      <c r="R19" s="4">
        <f t="shared" si="5"/>
        <v>52226</v>
      </c>
      <c r="S19" s="4">
        <f t="shared" si="5"/>
        <v>53651</v>
      </c>
      <c r="T19" s="4">
        <f t="shared" si="5"/>
        <v>53651</v>
      </c>
      <c r="U19" s="4">
        <f t="shared" si="5"/>
        <v>56082</v>
      </c>
      <c r="V19" s="4">
        <f t="shared" si="5"/>
        <v>57608</v>
      </c>
      <c r="W19" s="4">
        <f t="shared" si="5"/>
        <v>57608</v>
      </c>
      <c r="X19" s="4">
        <f t="shared" si="5"/>
        <v>57608</v>
      </c>
      <c r="Y19" s="4">
        <f t="shared" si="5"/>
        <v>63018</v>
      </c>
      <c r="Z19" s="4">
        <f t="shared" si="5"/>
        <v>63018</v>
      </c>
      <c r="AA19" s="4">
        <f t="shared" si="5"/>
        <v>64937</v>
      </c>
      <c r="AB19" s="4">
        <f t="shared" si="5"/>
        <v>64937</v>
      </c>
      <c r="AC19" s="4">
        <f t="shared" si="5"/>
        <v>67683</v>
      </c>
      <c r="AD19" s="4">
        <f t="shared" si="5"/>
        <v>67683</v>
      </c>
      <c r="AE19" s="4">
        <f t="shared" si="5"/>
        <v>67683</v>
      </c>
      <c r="AF19" s="4">
        <f t="shared" si="5"/>
        <v>67683</v>
      </c>
      <c r="AG19" s="4">
        <f t="shared" si="5"/>
        <v>67683</v>
      </c>
      <c r="AH19" s="4">
        <f t="shared" si="5"/>
        <v>72502</v>
      </c>
      <c r="AI19" s="4">
        <f t="shared" si="5"/>
        <v>72502</v>
      </c>
      <c r="AJ19" s="4">
        <f t="shared" si="5"/>
        <v>72502</v>
      </c>
      <c r="AK19" s="4">
        <f t="shared" si="5"/>
        <v>72502</v>
      </c>
      <c r="AL19" s="4">
        <f t="shared" si="5"/>
        <v>72502</v>
      </c>
      <c r="AM19" s="4">
        <f t="shared" si="5"/>
        <v>75603</v>
      </c>
      <c r="AN19" s="4">
        <f t="shared" si="5"/>
        <v>75603</v>
      </c>
      <c r="AO19" s="4">
        <f t="shared" si="5"/>
        <v>75603</v>
      </c>
      <c r="AP19" s="10"/>
      <c r="AQ19" s="7"/>
    </row>
    <row r="20" spans="1:42" ht="12.75">
      <c r="A20" s="12" t="s">
        <v>7</v>
      </c>
      <c r="B20" s="4">
        <f>B19</f>
        <v>27387</v>
      </c>
      <c r="C20" s="4">
        <f aca="true" t="shared" si="6" ref="C20:AO20">SUM(B20,C19)</f>
        <v>57949</v>
      </c>
      <c r="D20" s="4">
        <f t="shared" si="6"/>
        <v>88511</v>
      </c>
      <c r="E20" s="4">
        <f t="shared" si="6"/>
        <v>121919</v>
      </c>
      <c r="F20" s="4">
        <f t="shared" si="6"/>
        <v>155327</v>
      </c>
      <c r="G20" s="4">
        <f t="shared" si="6"/>
        <v>192206</v>
      </c>
      <c r="H20" s="4">
        <f t="shared" si="6"/>
        <v>231880</v>
      </c>
      <c r="I20" s="4">
        <f t="shared" si="6"/>
        <v>271573</v>
      </c>
      <c r="J20" s="4">
        <f t="shared" si="6"/>
        <v>312398</v>
      </c>
      <c r="K20" s="4">
        <f t="shared" si="6"/>
        <v>353223</v>
      </c>
      <c r="L20" s="4">
        <f t="shared" si="6"/>
        <v>398890</v>
      </c>
      <c r="M20" s="4">
        <f t="shared" si="6"/>
        <v>444557</v>
      </c>
      <c r="N20" s="4">
        <f t="shared" si="6"/>
        <v>491502</v>
      </c>
      <c r="O20" s="4">
        <f t="shared" si="6"/>
        <v>538447</v>
      </c>
      <c r="P20" s="4">
        <f t="shared" si="6"/>
        <v>585392</v>
      </c>
      <c r="Q20" s="4">
        <f t="shared" si="6"/>
        <v>637618</v>
      </c>
      <c r="R20" s="4">
        <f t="shared" si="6"/>
        <v>689844</v>
      </c>
      <c r="S20" s="4">
        <f t="shared" si="6"/>
        <v>743495</v>
      </c>
      <c r="T20" s="4">
        <f t="shared" si="6"/>
        <v>797146</v>
      </c>
      <c r="U20" s="4">
        <f t="shared" si="6"/>
        <v>853228</v>
      </c>
      <c r="V20" s="4">
        <f t="shared" si="6"/>
        <v>910836</v>
      </c>
      <c r="W20" s="4">
        <f t="shared" si="6"/>
        <v>968444</v>
      </c>
      <c r="X20" s="4">
        <f t="shared" si="6"/>
        <v>1026052</v>
      </c>
      <c r="Y20" s="4">
        <f t="shared" si="6"/>
        <v>1089070</v>
      </c>
      <c r="Z20" s="4">
        <f t="shared" si="6"/>
        <v>1152088</v>
      </c>
      <c r="AA20" s="4">
        <f t="shared" si="6"/>
        <v>1217025</v>
      </c>
      <c r="AB20" s="4">
        <f t="shared" si="6"/>
        <v>1281962</v>
      </c>
      <c r="AC20" s="4">
        <f t="shared" si="6"/>
        <v>1349645</v>
      </c>
      <c r="AD20" s="4">
        <f t="shared" si="6"/>
        <v>1417328</v>
      </c>
      <c r="AE20" s="4">
        <f t="shared" si="6"/>
        <v>1485011</v>
      </c>
      <c r="AF20" s="4">
        <f t="shared" si="6"/>
        <v>1552694</v>
      </c>
      <c r="AG20" s="4">
        <f t="shared" si="6"/>
        <v>1620377</v>
      </c>
      <c r="AH20" s="4">
        <f t="shared" si="6"/>
        <v>1692879</v>
      </c>
      <c r="AI20" s="4">
        <f t="shared" si="6"/>
        <v>1765381</v>
      </c>
      <c r="AJ20" s="4">
        <f t="shared" si="6"/>
        <v>1837883</v>
      </c>
      <c r="AK20" s="4">
        <f t="shared" si="6"/>
        <v>1910385</v>
      </c>
      <c r="AL20" s="4">
        <f t="shared" si="6"/>
        <v>1982887</v>
      </c>
      <c r="AM20" s="4">
        <f t="shared" si="6"/>
        <v>2058490</v>
      </c>
      <c r="AN20" s="4">
        <f t="shared" si="6"/>
        <v>2134093</v>
      </c>
      <c r="AO20" s="4">
        <f t="shared" si="6"/>
        <v>2209696</v>
      </c>
      <c r="AP20" s="4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18"/>
  <sheetViews>
    <sheetView zoomScaleSheetLayoutView="1" workbookViewId="0" topLeftCell="A1">
      <selection activeCell="A1" sqref="A1"/>
    </sheetView>
  </sheetViews>
  <sheetFormatPr defaultColWidth="11.00390625" defaultRowHeight="12.75"/>
  <cols>
    <col min="1" max="1" width="29.125" style="12" customWidth="1"/>
    <col min="2" max="4" width="11.375" style="12" customWidth="1"/>
    <col min="5" max="42" width="11.625" style="12" customWidth="1"/>
    <col min="43" max="43" width="9.125" style="12" customWidth="1"/>
    <col min="44" max="255" width="9.125" style="1" customWidth="1"/>
  </cols>
  <sheetData>
    <row r="1" spans="1:42" ht="12.75">
      <c r="A1" s="12" t="s">
        <v>24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12.75">
      <c r="A2" s="12" t="s">
        <v>21</v>
      </c>
      <c r="B2" s="11">
        <v>0</v>
      </c>
      <c r="C2" s="11">
        <f aca="true" t="shared" si="0" ref="C2:AO2">B2+1</f>
        <v>1</v>
      </c>
      <c r="D2" s="11">
        <f t="shared" si="0"/>
        <v>2</v>
      </c>
      <c r="E2" s="11">
        <f t="shared" si="0"/>
        <v>3</v>
      </c>
      <c r="F2" s="11">
        <f t="shared" si="0"/>
        <v>4</v>
      </c>
      <c r="G2" s="11">
        <f t="shared" si="0"/>
        <v>5</v>
      </c>
      <c r="H2" s="11">
        <f t="shared" si="0"/>
        <v>6</v>
      </c>
      <c r="I2" s="11">
        <f t="shared" si="0"/>
        <v>7</v>
      </c>
      <c r="J2" s="11">
        <f t="shared" si="0"/>
        <v>8</v>
      </c>
      <c r="K2" s="11">
        <f t="shared" si="0"/>
        <v>9</v>
      </c>
      <c r="L2" s="11">
        <f t="shared" si="0"/>
        <v>10</v>
      </c>
      <c r="M2" s="11">
        <f t="shared" si="0"/>
        <v>11</v>
      </c>
      <c r="N2" s="11">
        <f t="shared" si="0"/>
        <v>12</v>
      </c>
      <c r="O2" s="11">
        <f t="shared" si="0"/>
        <v>13</v>
      </c>
      <c r="P2" s="11">
        <f t="shared" si="0"/>
        <v>14</v>
      </c>
      <c r="Q2" s="11">
        <f t="shared" si="0"/>
        <v>15</v>
      </c>
      <c r="R2" s="11">
        <f t="shared" si="0"/>
        <v>16</v>
      </c>
      <c r="S2" s="11">
        <f t="shared" si="0"/>
        <v>17</v>
      </c>
      <c r="T2" s="11">
        <f t="shared" si="0"/>
        <v>18</v>
      </c>
      <c r="U2" s="11">
        <f t="shared" si="0"/>
        <v>19</v>
      </c>
      <c r="V2" s="11">
        <f t="shared" si="0"/>
        <v>20</v>
      </c>
      <c r="W2" s="11">
        <f t="shared" si="0"/>
        <v>21</v>
      </c>
      <c r="X2" s="11">
        <f t="shared" si="0"/>
        <v>22</v>
      </c>
      <c r="Y2" s="11">
        <f t="shared" si="0"/>
        <v>23</v>
      </c>
      <c r="Z2" s="11">
        <f t="shared" si="0"/>
        <v>24</v>
      </c>
      <c r="AA2" s="11">
        <f t="shared" si="0"/>
        <v>25</v>
      </c>
      <c r="AB2" s="11">
        <f t="shared" si="0"/>
        <v>26</v>
      </c>
      <c r="AC2" s="11">
        <f t="shared" si="0"/>
        <v>27</v>
      </c>
      <c r="AD2" s="11">
        <f t="shared" si="0"/>
        <v>28</v>
      </c>
      <c r="AE2" s="11">
        <f t="shared" si="0"/>
        <v>29</v>
      </c>
      <c r="AF2" s="11">
        <f t="shared" si="0"/>
        <v>30</v>
      </c>
      <c r="AG2" s="11">
        <f t="shared" si="0"/>
        <v>31</v>
      </c>
      <c r="AH2" s="11">
        <f t="shared" si="0"/>
        <v>32</v>
      </c>
      <c r="AI2" s="11">
        <f t="shared" si="0"/>
        <v>33</v>
      </c>
      <c r="AJ2" s="11">
        <f t="shared" si="0"/>
        <v>34</v>
      </c>
      <c r="AK2" s="11">
        <f t="shared" si="0"/>
        <v>35</v>
      </c>
      <c r="AL2" s="11">
        <f t="shared" si="0"/>
        <v>36</v>
      </c>
      <c r="AM2" s="11">
        <f t="shared" si="0"/>
        <v>37</v>
      </c>
      <c r="AN2" s="11">
        <f t="shared" si="0"/>
        <v>38</v>
      </c>
      <c r="AO2" s="11">
        <f t="shared" si="0"/>
        <v>39</v>
      </c>
      <c r="AP2" s="11"/>
    </row>
    <row r="3" spans="1:42" ht="12.75">
      <c r="A3" s="12" t="s">
        <v>8</v>
      </c>
      <c r="B3" s="11" t="s">
        <v>9</v>
      </c>
      <c r="C3" s="11" t="s">
        <v>10</v>
      </c>
      <c r="D3" s="11"/>
      <c r="E3" s="11" t="s">
        <v>11</v>
      </c>
      <c r="F3" s="11"/>
      <c r="G3" s="11"/>
      <c r="H3" s="11" t="s">
        <v>12</v>
      </c>
      <c r="I3" s="11"/>
      <c r="J3" s="11"/>
      <c r="K3" s="11"/>
      <c r="L3" s="11" t="s">
        <v>14</v>
      </c>
      <c r="M3" s="11"/>
      <c r="N3" s="11"/>
      <c r="O3" s="11"/>
      <c r="P3" s="11"/>
      <c r="Q3" s="11" t="s">
        <v>15</v>
      </c>
      <c r="R3" s="11"/>
      <c r="S3" s="11"/>
      <c r="T3" s="11"/>
      <c r="U3" s="11" t="s">
        <v>17</v>
      </c>
      <c r="V3" s="11"/>
      <c r="W3" s="11"/>
      <c r="X3" s="11"/>
      <c r="Y3" s="11" t="s">
        <v>18</v>
      </c>
      <c r="Z3" s="11"/>
      <c r="AA3" s="11"/>
      <c r="AB3" s="11"/>
      <c r="AC3" s="11" t="s">
        <v>17</v>
      </c>
      <c r="AD3" s="11"/>
      <c r="AE3" s="11"/>
      <c r="AF3" s="11"/>
      <c r="AG3" s="11"/>
      <c r="AH3" s="11" t="s">
        <v>16</v>
      </c>
      <c r="AI3" s="11"/>
      <c r="AJ3" s="11"/>
      <c r="AK3" s="11"/>
      <c r="AL3" s="11"/>
      <c r="AM3" s="11" t="s">
        <v>17</v>
      </c>
      <c r="AN3" s="11"/>
      <c r="AO3" s="11"/>
      <c r="AP3" s="11"/>
    </row>
    <row r="4" spans="1:42" ht="12.75">
      <c r="A4" s="12" t="s">
        <v>5</v>
      </c>
      <c r="B4" s="5">
        <v>1523</v>
      </c>
      <c r="C4" s="5">
        <v>1703</v>
      </c>
      <c r="D4" s="5">
        <v>1703</v>
      </c>
      <c r="E4" s="11">
        <v>1703</v>
      </c>
      <c r="F4" s="11">
        <v>1703</v>
      </c>
      <c r="G4" s="11">
        <v>1703</v>
      </c>
      <c r="H4" s="11">
        <v>1843</v>
      </c>
      <c r="I4" s="11">
        <v>1843</v>
      </c>
      <c r="J4" s="11">
        <v>1843</v>
      </c>
      <c r="K4" s="11">
        <v>1843</v>
      </c>
      <c r="L4" s="11">
        <v>2030</v>
      </c>
      <c r="M4" s="11">
        <v>2030</v>
      </c>
      <c r="N4" s="11">
        <v>2030</v>
      </c>
      <c r="O4" s="11">
        <v>2030</v>
      </c>
      <c r="P4" s="11">
        <v>2030</v>
      </c>
      <c r="Q4" s="11">
        <v>2194</v>
      </c>
      <c r="R4" s="11">
        <v>2194</v>
      </c>
      <c r="S4" s="11">
        <v>2194</v>
      </c>
      <c r="T4" s="11">
        <v>2194</v>
      </c>
      <c r="U4" s="11">
        <v>2293</v>
      </c>
      <c r="V4" s="11">
        <v>2293</v>
      </c>
      <c r="W4" s="11">
        <v>2293</v>
      </c>
      <c r="X4" s="11">
        <v>2293</v>
      </c>
      <c r="Y4" s="11">
        <v>2457</v>
      </c>
      <c r="Z4" s="11">
        <v>2457</v>
      </c>
      <c r="AA4" s="11">
        <v>2457</v>
      </c>
      <c r="AB4" s="11">
        <v>2457</v>
      </c>
      <c r="AC4" s="11">
        <v>2568</v>
      </c>
      <c r="AD4" s="11">
        <v>2568</v>
      </c>
      <c r="AE4" s="11">
        <v>2568</v>
      </c>
      <c r="AF4" s="11">
        <v>2568</v>
      </c>
      <c r="AG4" s="11">
        <v>2568</v>
      </c>
      <c r="AH4" s="11">
        <v>2735</v>
      </c>
      <c r="AI4" s="11">
        <v>2735</v>
      </c>
      <c r="AJ4" s="11">
        <v>2735</v>
      </c>
      <c r="AK4" s="11">
        <v>2735</v>
      </c>
      <c r="AL4" s="11">
        <v>2735</v>
      </c>
      <c r="AM4" s="11">
        <v>2858</v>
      </c>
      <c r="AN4" s="11">
        <v>2858</v>
      </c>
      <c r="AO4" s="11">
        <v>2858</v>
      </c>
      <c r="AP4" s="11"/>
    </row>
    <row r="5" spans="1:42" ht="12.75">
      <c r="A5" s="12" t="s">
        <v>1</v>
      </c>
      <c r="B5" s="5"/>
      <c r="C5" s="8">
        <v>0.11800000000000001</v>
      </c>
      <c r="D5" s="5"/>
      <c r="E5" s="11"/>
      <c r="F5" s="11"/>
      <c r="G5" s="2"/>
      <c r="H5" s="2">
        <v>0.08199999999999999</v>
      </c>
      <c r="I5" s="11"/>
      <c r="J5" s="11"/>
      <c r="K5" s="14"/>
      <c r="L5" s="2">
        <v>0.1</v>
      </c>
      <c r="M5" s="11"/>
      <c r="N5" s="2"/>
      <c r="O5" s="11"/>
      <c r="P5" s="11"/>
      <c r="Q5" s="2">
        <v>0.08</v>
      </c>
      <c r="R5" s="11"/>
      <c r="S5" s="11"/>
      <c r="T5" s="14"/>
      <c r="U5" s="2">
        <v>0.045</v>
      </c>
      <c r="V5" s="11"/>
      <c r="W5" s="14"/>
      <c r="X5" s="11"/>
      <c r="Y5" s="2">
        <v>0.07</v>
      </c>
      <c r="Z5" s="2"/>
      <c r="AA5" s="11"/>
      <c r="AB5" s="11"/>
      <c r="AC5" s="2">
        <v>0.045</v>
      </c>
      <c r="AD5" s="11"/>
      <c r="AE5" s="11"/>
      <c r="AF5" s="2"/>
      <c r="AG5" s="11"/>
      <c r="AH5" s="2">
        <v>0.065</v>
      </c>
      <c r="AI5" s="14"/>
      <c r="AJ5" s="11"/>
      <c r="AK5" s="11"/>
      <c r="AL5" s="14"/>
      <c r="AM5" s="2">
        <v>0.045</v>
      </c>
      <c r="AN5" s="11"/>
      <c r="AO5" s="2"/>
      <c r="AP5" s="11"/>
    </row>
    <row r="7" spans="1:42" ht="12.75">
      <c r="A7" s="12" t="s">
        <v>13</v>
      </c>
      <c r="B7" s="5">
        <v>1523</v>
      </c>
      <c r="C7" s="5">
        <v>1703</v>
      </c>
      <c r="D7" s="5">
        <v>1703</v>
      </c>
      <c r="E7" s="11">
        <v>1703</v>
      </c>
      <c r="F7" s="11">
        <v>1703</v>
      </c>
      <c r="G7" s="11">
        <v>1703</v>
      </c>
      <c r="H7" s="11">
        <v>1843</v>
      </c>
      <c r="I7" s="11">
        <v>1843</v>
      </c>
      <c r="J7" s="11">
        <v>1843</v>
      </c>
      <c r="K7" s="11">
        <v>1843</v>
      </c>
      <c r="L7" s="11">
        <v>2030</v>
      </c>
      <c r="M7" s="11">
        <v>2030</v>
      </c>
      <c r="N7" s="11">
        <v>2030</v>
      </c>
      <c r="O7" s="11">
        <v>2030</v>
      </c>
      <c r="P7" s="11">
        <v>2030</v>
      </c>
      <c r="Q7" s="11">
        <v>2194</v>
      </c>
      <c r="R7" s="11">
        <v>2194</v>
      </c>
      <c r="S7" s="11">
        <v>2194</v>
      </c>
      <c r="T7" s="11">
        <v>2194</v>
      </c>
      <c r="U7" s="11">
        <v>2194</v>
      </c>
      <c r="V7" s="11">
        <v>2194</v>
      </c>
      <c r="W7" s="11">
        <v>2194</v>
      </c>
      <c r="X7" s="11">
        <v>2194</v>
      </c>
      <c r="Y7" s="11">
        <v>2457</v>
      </c>
      <c r="Z7" s="11">
        <v>2457</v>
      </c>
      <c r="AA7" s="11">
        <v>2457</v>
      </c>
      <c r="AB7" s="11">
        <v>2457</v>
      </c>
      <c r="AC7" s="11">
        <v>2457</v>
      </c>
      <c r="AD7" s="11">
        <v>2457</v>
      </c>
      <c r="AE7" s="11">
        <v>2457</v>
      </c>
      <c r="AF7" s="11">
        <v>2457</v>
      </c>
      <c r="AG7" s="11">
        <v>2457</v>
      </c>
      <c r="AH7" s="11">
        <v>2579</v>
      </c>
      <c r="AI7" s="11">
        <v>2579</v>
      </c>
      <c r="AJ7" s="11">
        <v>2579</v>
      </c>
      <c r="AK7" s="11">
        <v>2579</v>
      </c>
      <c r="AL7" s="11">
        <v>2579</v>
      </c>
      <c r="AM7" s="11">
        <v>2579</v>
      </c>
      <c r="AN7" s="11">
        <v>2579</v>
      </c>
      <c r="AO7" s="11">
        <v>2579</v>
      </c>
      <c r="AP7" s="11"/>
    </row>
    <row r="9" spans="1:43" ht="12.75">
      <c r="A9" s="6" t="s">
        <v>2</v>
      </c>
      <c r="B9" s="4">
        <f aca="true" t="shared" si="1" ref="B9:AO9">ROUNDUP(PRODUCT(B4,1.47661,13),0)</f>
        <v>29236</v>
      </c>
      <c r="C9" s="4">
        <f t="shared" si="1"/>
        <v>32691</v>
      </c>
      <c r="D9" s="4">
        <f t="shared" si="1"/>
        <v>32691</v>
      </c>
      <c r="E9" s="4">
        <f t="shared" si="1"/>
        <v>32691</v>
      </c>
      <c r="F9" s="4">
        <f t="shared" si="1"/>
        <v>32691</v>
      </c>
      <c r="G9" s="4">
        <f t="shared" si="1"/>
        <v>32691</v>
      </c>
      <c r="H9" s="4">
        <f t="shared" si="1"/>
        <v>35379</v>
      </c>
      <c r="I9" s="4">
        <f t="shared" si="1"/>
        <v>35379</v>
      </c>
      <c r="J9" s="4">
        <f t="shared" si="1"/>
        <v>35379</v>
      </c>
      <c r="K9" s="4">
        <f t="shared" si="1"/>
        <v>35379</v>
      </c>
      <c r="L9" s="4">
        <f t="shared" si="1"/>
        <v>38968</v>
      </c>
      <c r="M9" s="4">
        <f t="shared" si="1"/>
        <v>38968</v>
      </c>
      <c r="N9" s="4">
        <f t="shared" si="1"/>
        <v>38968</v>
      </c>
      <c r="O9" s="4">
        <f t="shared" si="1"/>
        <v>38968</v>
      </c>
      <c r="P9" s="4">
        <f t="shared" si="1"/>
        <v>38968</v>
      </c>
      <c r="Q9" s="4">
        <f t="shared" si="1"/>
        <v>42116</v>
      </c>
      <c r="R9" s="4">
        <f t="shared" si="1"/>
        <v>42116</v>
      </c>
      <c r="S9" s="4">
        <f t="shared" si="1"/>
        <v>42116</v>
      </c>
      <c r="T9" s="4">
        <f t="shared" si="1"/>
        <v>42116</v>
      </c>
      <c r="U9" s="4">
        <f t="shared" si="1"/>
        <v>44017</v>
      </c>
      <c r="V9" s="4">
        <f t="shared" si="1"/>
        <v>44017</v>
      </c>
      <c r="W9" s="4">
        <f t="shared" si="1"/>
        <v>44017</v>
      </c>
      <c r="X9" s="4">
        <f t="shared" si="1"/>
        <v>44017</v>
      </c>
      <c r="Y9" s="4">
        <f t="shared" si="1"/>
        <v>47165</v>
      </c>
      <c r="Z9" s="4">
        <f t="shared" si="1"/>
        <v>47165</v>
      </c>
      <c r="AA9" s="4">
        <f t="shared" si="1"/>
        <v>47165</v>
      </c>
      <c r="AB9" s="4">
        <f t="shared" si="1"/>
        <v>47165</v>
      </c>
      <c r="AC9" s="4">
        <f t="shared" si="1"/>
        <v>49296</v>
      </c>
      <c r="AD9" s="4">
        <f t="shared" si="1"/>
        <v>49296</v>
      </c>
      <c r="AE9" s="4">
        <f t="shared" si="1"/>
        <v>49296</v>
      </c>
      <c r="AF9" s="4">
        <f t="shared" si="1"/>
        <v>49296</v>
      </c>
      <c r="AG9" s="4">
        <f t="shared" si="1"/>
        <v>49296</v>
      </c>
      <c r="AH9" s="4">
        <f t="shared" si="1"/>
        <v>52501</v>
      </c>
      <c r="AI9" s="4">
        <f t="shared" si="1"/>
        <v>52501</v>
      </c>
      <c r="AJ9" s="4">
        <f t="shared" si="1"/>
        <v>52501</v>
      </c>
      <c r="AK9" s="4">
        <f t="shared" si="1"/>
        <v>52501</v>
      </c>
      <c r="AL9" s="4">
        <f t="shared" si="1"/>
        <v>52501</v>
      </c>
      <c r="AM9" s="4">
        <f t="shared" si="1"/>
        <v>54862</v>
      </c>
      <c r="AN9" s="4">
        <f t="shared" si="1"/>
        <v>54862</v>
      </c>
      <c r="AO9" s="4">
        <f t="shared" si="1"/>
        <v>54862</v>
      </c>
      <c r="AP9" s="4"/>
      <c r="AQ9" s="6"/>
    </row>
    <row r="11" spans="1:42" ht="12.75">
      <c r="A11" s="12" t="s">
        <v>19</v>
      </c>
      <c r="B11" s="5">
        <v>0</v>
      </c>
      <c r="C11" s="5">
        <v>0</v>
      </c>
      <c r="D11" s="5">
        <v>0</v>
      </c>
      <c r="E11" s="11">
        <v>0</v>
      </c>
      <c r="F11" s="11">
        <v>0</v>
      </c>
      <c r="G11" s="11">
        <f>ROUNDUP(PRODUCT(PRODUCT(G7,0.05),1.47661,13),0)</f>
        <v>1635</v>
      </c>
      <c r="H11" s="11">
        <f>ROUNDUP(PRODUCT(PRODUCT(H7,0.05),1.47661,13),0)</f>
        <v>1769</v>
      </c>
      <c r="I11" s="11">
        <f>ROUNDUP(PRODUCT(PRODUCT(I7,0.05),1.47661,13),0)</f>
        <v>1769</v>
      </c>
      <c r="J11" s="11">
        <f>ROUNDUP(PRODUCT(PRODUCT(J7,0.05),1.47661,13),0)</f>
        <v>1769</v>
      </c>
      <c r="K11" s="11">
        <f>ROUNDUP(PRODUCT(PRODUCT(K7,0.05),1.47661,13),0)</f>
        <v>1769</v>
      </c>
      <c r="L11" s="11">
        <f>ROUNDUP(PRODUCT(PRODUCT(L7,0.1),1.47661,13),0)</f>
        <v>3897</v>
      </c>
      <c r="M11" s="11">
        <f>ROUNDUP(PRODUCT(PRODUCT(M7,0.1),1.47661,13),0)</f>
        <v>3897</v>
      </c>
      <c r="N11" s="11">
        <f>ROUNDUP(PRODUCT(PRODUCT(N7,0.1),1.47661,13),0)</f>
        <v>3897</v>
      </c>
      <c r="O11" s="11">
        <f>ROUNDUP(PRODUCT(PRODUCT(O7,0.1),1.47661,13),0)</f>
        <v>3897</v>
      </c>
      <c r="P11" s="11">
        <f>ROUNDUP(PRODUCT(PRODUCT(P7,0.1),1.47661,13),0)</f>
        <v>3897</v>
      </c>
      <c r="Q11" s="11">
        <f>ROUNDUP(PRODUCT(PRODUCT(Q7,0.15),1.47661,13),0)</f>
        <v>6318</v>
      </c>
      <c r="R11" s="11">
        <f>ROUNDUP(PRODUCT(PRODUCT(R7,0.15),1.47661,13),0)</f>
        <v>6318</v>
      </c>
      <c r="S11" s="11">
        <f>ROUNDUP(PRODUCT(PRODUCT(S7,0.15),1.47661,13),0)</f>
        <v>6318</v>
      </c>
      <c r="T11" s="11">
        <f>ROUNDUP(PRODUCT(PRODUCT(T7,0.15),1.47661,13),0)</f>
        <v>6318</v>
      </c>
      <c r="U11" s="11">
        <f>ROUNDUP(PRODUCT(PRODUCT(U7,0.15),1.47661,13),0)</f>
        <v>6318</v>
      </c>
      <c r="V11" s="11">
        <f>ROUNDUP(PRODUCT(PRODUCT(V7,0.2),1.47661,13),0)</f>
        <v>8424</v>
      </c>
      <c r="W11" s="11">
        <f>ROUNDUP(PRODUCT(PRODUCT(W7,0.2),1.47661,13),0)</f>
        <v>8424</v>
      </c>
      <c r="X11" s="11">
        <f>ROUNDUP(PRODUCT(PRODUCT(X7,0.2),1.47661,13),0)</f>
        <v>8424</v>
      </c>
      <c r="Y11" s="11">
        <f>ROUNDUP(PRODUCT(PRODUCT(Y7,0.2),1.47661,13),0)</f>
        <v>9433</v>
      </c>
      <c r="Z11" s="11">
        <f>ROUNDUP(PRODUCT(PRODUCT(Z7,0.2),1.47661,13),0)</f>
        <v>9433</v>
      </c>
      <c r="AA11" s="11">
        <f aca="true" t="shared" si="2" ref="AA11:AO11">ROUNDUP(PRODUCT(PRODUCT(AA7,0.25),1.47661,13),0)</f>
        <v>11792</v>
      </c>
      <c r="AB11" s="11">
        <f t="shared" si="2"/>
        <v>11792</v>
      </c>
      <c r="AC11" s="11">
        <f t="shared" si="2"/>
        <v>11792</v>
      </c>
      <c r="AD11" s="11">
        <f t="shared" si="2"/>
        <v>11792</v>
      </c>
      <c r="AE11" s="11">
        <f t="shared" si="2"/>
        <v>11792</v>
      </c>
      <c r="AF11" s="11">
        <f t="shared" si="2"/>
        <v>11792</v>
      </c>
      <c r="AG11" s="11">
        <f t="shared" si="2"/>
        <v>11792</v>
      </c>
      <c r="AH11" s="11">
        <f t="shared" si="2"/>
        <v>12377</v>
      </c>
      <c r="AI11" s="11">
        <f t="shared" si="2"/>
        <v>12377</v>
      </c>
      <c r="AJ11" s="11">
        <f t="shared" si="2"/>
        <v>12377</v>
      </c>
      <c r="AK11" s="11">
        <f t="shared" si="2"/>
        <v>12377</v>
      </c>
      <c r="AL11" s="11">
        <f t="shared" si="2"/>
        <v>12377</v>
      </c>
      <c r="AM11" s="11">
        <f t="shared" si="2"/>
        <v>12377</v>
      </c>
      <c r="AN11" s="11">
        <f t="shared" si="2"/>
        <v>12377</v>
      </c>
      <c r="AO11" s="11">
        <f t="shared" si="2"/>
        <v>12377</v>
      </c>
      <c r="AP11" s="11"/>
    </row>
    <row r="13" spans="1:43" ht="12.75">
      <c r="A13" s="12" t="s">
        <v>23</v>
      </c>
      <c r="B13" s="15">
        <f aca="true" t="shared" si="3" ref="B13:AO13">SUM(B9,B11)</f>
        <v>29236</v>
      </c>
      <c r="C13" s="15">
        <f t="shared" si="3"/>
        <v>32691</v>
      </c>
      <c r="D13" s="15">
        <f t="shared" si="3"/>
        <v>32691</v>
      </c>
      <c r="E13" s="4">
        <f t="shared" si="3"/>
        <v>32691</v>
      </c>
      <c r="F13" s="4">
        <f t="shared" si="3"/>
        <v>32691</v>
      </c>
      <c r="G13" s="4">
        <f t="shared" si="3"/>
        <v>34326</v>
      </c>
      <c r="H13" s="4">
        <f t="shared" si="3"/>
        <v>37148</v>
      </c>
      <c r="I13" s="4">
        <f t="shared" si="3"/>
        <v>37148</v>
      </c>
      <c r="J13" s="4">
        <f t="shared" si="3"/>
        <v>37148</v>
      </c>
      <c r="K13" s="4">
        <f t="shared" si="3"/>
        <v>37148</v>
      </c>
      <c r="L13" s="4">
        <f t="shared" si="3"/>
        <v>42865</v>
      </c>
      <c r="M13" s="4">
        <f t="shared" si="3"/>
        <v>42865</v>
      </c>
      <c r="N13" s="4">
        <f t="shared" si="3"/>
        <v>42865</v>
      </c>
      <c r="O13" s="4">
        <f t="shared" si="3"/>
        <v>42865</v>
      </c>
      <c r="P13" s="4">
        <f t="shared" si="3"/>
        <v>42865</v>
      </c>
      <c r="Q13" s="4">
        <f t="shared" si="3"/>
        <v>48434</v>
      </c>
      <c r="R13" s="4">
        <f t="shared" si="3"/>
        <v>48434</v>
      </c>
      <c r="S13" s="4">
        <f t="shared" si="3"/>
        <v>48434</v>
      </c>
      <c r="T13" s="4">
        <f t="shared" si="3"/>
        <v>48434</v>
      </c>
      <c r="U13" s="4">
        <f t="shared" si="3"/>
        <v>50335</v>
      </c>
      <c r="V13" s="4">
        <f t="shared" si="3"/>
        <v>52441</v>
      </c>
      <c r="W13" s="4">
        <f t="shared" si="3"/>
        <v>52441</v>
      </c>
      <c r="X13" s="4">
        <f t="shared" si="3"/>
        <v>52441</v>
      </c>
      <c r="Y13" s="4">
        <f t="shared" si="3"/>
        <v>56598</v>
      </c>
      <c r="Z13" s="4">
        <f t="shared" si="3"/>
        <v>56598</v>
      </c>
      <c r="AA13" s="4">
        <f t="shared" si="3"/>
        <v>58957</v>
      </c>
      <c r="AB13" s="4">
        <f t="shared" si="3"/>
        <v>58957</v>
      </c>
      <c r="AC13" s="4">
        <f t="shared" si="3"/>
        <v>61088</v>
      </c>
      <c r="AD13" s="4">
        <f t="shared" si="3"/>
        <v>61088</v>
      </c>
      <c r="AE13" s="4">
        <f t="shared" si="3"/>
        <v>61088</v>
      </c>
      <c r="AF13" s="4">
        <f t="shared" si="3"/>
        <v>61088</v>
      </c>
      <c r="AG13" s="4">
        <f t="shared" si="3"/>
        <v>61088</v>
      </c>
      <c r="AH13" s="4">
        <f t="shared" si="3"/>
        <v>64878</v>
      </c>
      <c r="AI13" s="4">
        <f t="shared" si="3"/>
        <v>64878</v>
      </c>
      <c r="AJ13" s="4">
        <f t="shared" si="3"/>
        <v>64878</v>
      </c>
      <c r="AK13" s="4">
        <f t="shared" si="3"/>
        <v>64878</v>
      </c>
      <c r="AL13" s="4">
        <f t="shared" si="3"/>
        <v>64878</v>
      </c>
      <c r="AM13" s="4">
        <f t="shared" si="3"/>
        <v>67239</v>
      </c>
      <c r="AN13" s="4">
        <f t="shared" si="3"/>
        <v>67239</v>
      </c>
      <c r="AO13" s="4">
        <f t="shared" si="3"/>
        <v>67239</v>
      </c>
      <c r="AP13" s="10"/>
      <c r="AQ13" s="7"/>
    </row>
    <row r="14" spans="1:42" ht="12.75">
      <c r="A14" s="12" t="s">
        <v>7</v>
      </c>
      <c r="B14" s="15">
        <f>B13</f>
        <v>29236</v>
      </c>
      <c r="C14" s="15">
        <f>SUM(B14,C13)</f>
        <v>61927</v>
      </c>
      <c r="D14" s="15">
        <f>SUM(C14,D13)</f>
        <v>94618</v>
      </c>
      <c r="E14" s="11">
        <v>32691</v>
      </c>
      <c r="F14" s="4">
        <f aca="true" t="shared" si="4" ref="F14:AO14">SUM(E14,F13)</f>
        <v>65382</v>
      </c>
      <c r="G14" s="4">
        <f t="shared" si="4"/>
        <v>99708</v>
      </c>
      <c r="H14" s="4">
        <f t="shared" si="4"/>
        <v>136856</v>
      </c>
      <c r="I14" s="4">
        <f t="shared" si="4"/>
        <v>174004</v>
      </c>
      <c r="J14" s="4">
        <f t="shared" si="4"/>
        <v>211152</v>
      </c>
      <c r="K14" s="4">
        <f t="shared" si="4"/>
        <v>248300</v>
      </c>
      <c r="L14" s="4">
        <f t="shared" si="4"/>
        <v>291165</v>
      </c>
      <c r="M14" s="4">
        <f t="shared" si="4"/>
        <v>334030</v>
      </c>
      <c r="N14" s="4">
        <f t="shared" si="4"/>
        <v>376895</v>
      </c>
      <c r="O14" s="4">
        <f t="shared" si="4"/>
        <v>419760</v>
      </c>
      <c r="P14" s="4">
        <f t="shared" si="4"/>
        <v>462625</v>
      </c>
      <c r="Q14" s="4">
        <f t="shared" si="4"/>
        <v>511059</v>
      </c>
      <c r="R14" s="4">
        <f t="shared" si="4"/>
        <v>559493</v>
      </c>
      <c r="S14" s="4">
        <f t="shared" si="4"/>
        <v>607927</v>
      </c>
      <c r="T14" s="4">
        <f t="shared" si="4"/>
        <v>656361</v>
      </c>
      <c r="U14" s="4">
        <f t="shared" si="4"/>
        <v>706696</v>
      </c>
      <c r="V14" s="4">
        <f t="shared" si="4"/>
        <v>759137</v>
      </c>
      <c r="W14" s="4">
        <f t="shared" si="4"/>
        <v>811578</v>
      </c>
      <c r="X14" s="4">
        <f t="shared" si="4"/>
        <v>864019</v>
      </c>
      <c r="Y14" s="4">
        <f t="shared" si="4"/>
        <v>920617</v>
      </c>
      <c r="Z14" s="4">
        <f t="shared" si="4"/>
        <v>977215</v>
      </c>
      <c r="AA14" s="4">
        <f t="shared" si="4"/>
        <v>1036172</v>
      </c>
      <c r="AB14" s="4">
        <f t="shared" si="4"/>
        <v>1095129</v>
      </c>
      <c r="AC14" s="4">
        <f t="shared" si="4"/>
        <v>1156217</v>
      </c>
      <c r="AD14" s="4">
        <f t="shared" si="4"/>
        <v>1217305</v>
      </c>
      <c r="AE14" s="4">
        <f t="shared" si="4"/>
        <v>1278393</v>
      </c>
      <c r="AF14" s="4">
        <f t="shared" si="4"/>
        <v>1339481</v>
      </c>
      <c r="AG14" s="4">
        <f t="shared" si="4"/>
        <v>1400569</v>
      </c>
      <c r="AH14" s="4">
        <f t="shared" si="4"/>
        <v>1465447</v>
      </c>
      <c r="AI14" s="4">
        <f t="shared" si="4"/>
        <v>1530325</v>
      </c>
      <c r="AJ14" s="4">
        <f t="shared" si="4"/>
        <v>1595203</v>
      </c>
      <c r="AK14" s="4">
        <f t="shared" si="4"/>
        <v>1660081</v>
      </c>
      <c r="AL14" s="4">
        <f t="shared" si="4"/>
        <v>1724959</v>
      </c>
      <c r="AM14" s="4">
        <f t="shared" si="4"/>
        <v>1792198</v>
      </c>
      <c r="AN14" s="4">
        <f t="shared" si="4"/>
        <v>1859437</v>
      </c>
      <c r="AO14" s="4">
        <f t="shared" si="4"/>
        <v>1926676</v>
      </c>
      <c r="AP14" s="4"/>
    </row>
    <row r="15" spans="1:255" ht="12.75">
      <c r="A15" s="18" t="s">
        <v>27</v>
      </c>
      <c r="B15" s="17">
        <f>B13-Actuel!B19</f>
        <v>1849</v>
      </c>
      <c r="C15" s="17">
        <f>C13-Actuel!C19</f>
        <v>2129</v>
      </c>
      <c r="D15" s="17">
        <f>D13-Actuel!D19</f>
        <v>2129</v>
      </c>
      <c r="E15" s="17">
        <f>E13-Actuel!E19</f>
        <v>-717</v>
      </c>
      <c r="F15" s="17">
        <f>F13-Actuel!F19</f>
        <v>-717</v>
      </c>
      <c r="G15" s="17">
        <f>G13-Actuel!G19</f>
        <v>-2553</v>
      </c>
      <c r="H15" s="17">
        <f>H13-Actuel!H19</f>
        <v>-2526</v>
      </c>
      <c r="I15" s="17">
        <f>I13-Actuel!I19</f>
        <v>-2545</v>
      </c>
      <c r="J15" s="17">
        <f>J13-Actuel!J19</f>
        <v>-3677</v>
      </c>
      <c r="K15" s="17">
        <f>K13-Actuel!K19</f>
        <v>-3677</v>
      </c>
      <c r="L15" s="17">
        <f>L13-Actuel!L19</f>
        <v>-2802</v>
      </c>
      <c r="M15" s="17">
        <f>M13-Actuel!M19</f>
        <v>-2802</v>
      </c>
      <c r="N15" s="17">
        <f>N13-Actuel!N19</f>
        <v>-4080</v>
      </c>
      <c r="O15" s="17">
        <f>O13-Actuel!O19</f>
        <v>-4080</v>
      </c>
      <c r="P15" s="17">
        <f>P13-Actuel!P19</f>
        <v>-4080</v>
      </c>
      <c r="Q15" s="17">
        <f>Q13-Actuel!Q19</f>
        <v>-3792</v>
      </c>
      <c r="R15" s="17">
        <f>R13-Actuel!R19</f>
        <v>-3792</v>
      </c>
      <c r="S15" s="17">
        <f>S13-Actuel!S19</f>
        <v>-5217</v>
      </c>
      <c r="T15" s="17">
        <f>T13-Actuel!T19</f>
        <v>-5217</v>
      </c>
      <c r="U15" s="17">
        <f>U13-Actuel!U19</f>
        <v>-5747</v>
      </c>
      <c r="V15" s="17">
        <f>V13-Actuel!V19</f>
        <v>-5167</v>
      </c>
      <c r="W15" s="17">
        <f>W13-Actuel!W19</f>
        <v>-5167</v>
      </c>
      <c r="X15" s="17">
        <f>X13-Actuel!X19</f>
        <v>-5167</v>
      </c>
      <c r="Y15" s="17">
        <f>Y13-Actuel!Y19</f>
        <v>-6420</v>
      </c>
      <c r="Z15" s="17">
        <f>Z13-Actuel!Z19</f>
        <v>-6420</v>
      </c>
      <c r="AA15" s="17">
        <f>AA13-Actuel!AA19</f>
        <v>-5980</v>
      </c>
      <c r="AB15" s="17">
        <f>AB13-Actuel!AB19</f>
        <v>-5980</v>
      </c>
      <c r="AC15" s="17">
        <f>AC13-Actuel!AC19</f>
        <v>-6595</v>
      </c>
      <c r="AD15" s="17">
        <f>AD13-Actuel!AD19</f>
        <v>-6595</v>
      </c>
      <c r="AE15" s="17">
        <f>AE13-Actuel!AE19</f>
        <v>-6595</v>
      </c>
      <c r="AF15" s="17">
        <f>AF13-Actuel!AF19</f>
        <v>-6595</v>
      </c>
      <c r="AG15" s="17">
        <f>AG13-Actuel!AG19</f>
        <v>-6595</v>
      </c>
      <c r="AH15" s="17">
        <f>AH13-Actuel!AH19</f>
        <v>-7624</v>
      </c>
      <c r="AI15" s="17">
        <f>AI13-Actuel!AI19</f>
        <v>-7624</v>
      </c>
      <c r="AJ15" s="17">
        <f>AJ13-Actuel!AJ19</f>
        <v>-7624</v>
      </c>
      <c r="AK15" s="17">
        <f>AK13-Actuel!AK19</f>
        <v>-7624</v>
      </c>
      <c r="AL15" s="17">
        <f>AL13-Actuel!AL19</f>
        <v>-7624</v>
      </c>
      <c r="AM15" s="17">
        <f>AM13-Actuel!AM19</f>
        <v>-8364</v>
      </c>
      <c r="AN15" s="17">
        <f>AN13-Actuel!AN19</f>
        <v>-8364</v>
      </c>
      <c r="AO15" s="17">
        <f>AO13-Actuel!AO19</f>
        <v>-8364</v>
      </c>
      <c r="AP15" s="16"/>
      <c r="AQ15" s="7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ht="12.75">
      <c r="A16" s="18" t="s">
        <v>26</v>
      </c>
      <c r="B16" s="15">
        <f>B15</f>
        <v>1849</v>
      </c>
      <c r="C16" s="15">
        <f>SUM(B16,C15)</f>
        <v>3978</v>
      </c>
      <c r="D16" s="15">
        <f>SUM(C16,D15)</f>
        <v>6107</v>
      </c>
      <c r="E16" s="15">
        <f>SUM(D16,E15)</f>
        <v>5390</v>
      </c>
      <c r="F16" s="17">
        <f aca="true" t="shared" si="5" ref="F16:AO16">SUM(E16,F15)</f>
        <v>4673</v>
      </c>
      <c r="G16" s="17">
        <f t="shared" si="5"/>
        <v>2120</v>
      </c>
      <c r="H16" s="17">
        <f t="shared" si="5"/>
        <v>-406</v>
      </c>
      <c r="I16" s="17">
        <f t="shared" si="5"/>
        <v>-2951</v>
      </c>
      <c r="J16" s="17">
        <f t="shared" si="5"/>
        <v>-6628</v>
      </c>
      <c r="K16" s="17">
        <f t="shared" si="5"/>
        <v>-10305</v>
      </c>
      <c r="L16" s="17">
        <f t="shared" si="5"/>
        <v>-13107</v>
      </c>
      <c r="M16" s="17">
        <f t="shared" si="5"/>
        <v>-15909</v>
      </c>
      <c r="N16" s="17">
        <f t="shared" si="5"/>
        <v>-19989</v>
      </c>
      <c r="O16" s="17">
        <f t="shared" si="5"/>
        <v>-24069</v>
      </c>
      <c r="P16" s="17">
        <f t="shared" si="5"/>
        <v>-28149</v>
      </c>
      <c r="Q16" s="17">
        <f t="shared" si="5"/>
        <v>-31941</v>
      </c>
      <c r="R16" s="17">
        <f t="shared" si="5"/>
        <v>-35733</v>
      </c>
      <c r="S16" s="17">
        <f t="shared" si="5"/>
        <v>-40950</v>
      </c>
      <c r="T16" s="17">
        <f t="shared" si="5"/>
        <v>-46167</v>
      </c>
      <c r="U16" s="17">
        <f t="shared" si="5"/>
        <v>-51914</v>
      </c>
      <c r="V16" s="17">
        <f t="shared" si="5"/>
        <v>-57081</v>
      </c>
      <c r="W16" s="17">
        <f t="shared" si="5"/>
        <v>-62248</v>
      </c>
      <c r="X16" s="17">
        <f t="shared" si="5"/>
        <v>-67415</v>
      </c>
      <c r="Y16" s="17">
        <f t="shared" si="5"/>
        <v>-73835</v>
      </c>
      <c r="Z16" s="17">
        <f t="shared" si="5"/>
        <v>-80255</v>
      </c>
      <c r="AA16" s="17">
        <f t="shared" si="5"/>
        <v>-86235</v>
      </c>
      <c r="AB16" s="17">
        <f t="shared" si="5"/>
        <v>-92215</v>
      </c>
      <c r="AC16" s="17">
        <f t="shared" si="5"/>
        <v>-98810</v>
      </c>
      <c r="AD16" s="17">
        <f t="shared" si="5"/>
        <v>-105405</v>
      </c>
      <c r="AE16" s="17">
        <f t="shared" si="5"/>
        <v>-112000</v>
      </c>
      <c r="AF16" s="17">
        <f t="shared" si="5"/>
        <v>-118595</v>
      </c>
      <c r="AG16" s="17">
        <f t="shared" si="5"/>
        <v>-125190</v>
      </c>
      <c r="AH16" s="17">
        <f t="shared" si="5"/>
        <v>-132814</v>
      </c>
      <c r="AI16" s="17">
        <f t="shared" si="5"/>
        <v>-140438</v>
      </c>
      <c r="AJ16" s="17">
        <f t="shared" si="5"/>
        <v>-148062</v>
      </c>
      <c r="AK16" s="17">
        <f t="shared" si="5"/>
        <v>-155686</v>
      </c>
      <c r="AL16" s="17">
        <f t="shared" si="5"/>
        <v>-163310</v>
      </c>
      <c r="AM16" s="17">
        <f t="shared" si="5"/>
        <v>-171674</v>
      </c>
      <c r="AN16" s="17">
        <f t="shared" si="5"/>
        <v>-180038</v>
      </c>
      <c r="AO16" s="17">
        <f t="shared" si="5"/>
        <v>-188402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2:41" ht="12.75">
      <c r="B17" s="14"/>
      <c r="C17" s="14"/>
      <c r="D17" s="14"/>
      <c r="AL17" s="24" t="s">
        <v>25</v>
      </c>
      <c r="AM17" s="24"/>
      <c r="AN17" s="24"/>
      <c r="AO17" s="11">
        <f>ROUNDUP(PRODUCT(AO16,0.771),0)</f>
        <v>-145258</v>
      </c>
    </row>
    <row r="18" spans="2:41" ht="12.75">
      <c r="B18" s="14"/>
      <c r="C18" s="14"/>
      <c r="D18" s="14"/>
      <c r="AK18" s="24" t="s">
        <v>28</v>
      </c>
      <c r="AL18" s="24"/>
      <c r="AM18" s="24"/>
      <c r="AN18" s="24"/>
      <c r="AO18" s="11">
        <f>ROUNDUP((AO17/480),0)</f>
        <v>-303</v>
      </c>
    </row>
  </sheetData>
  <sheetProtection/>
  <mergeCells count="2">
    <mergeCell ref="AK18:AN18"/>
    <mergeCell ref="AL17:AN17"/>
  </mergeCells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  <ignoredErrors>
    <ignoredError sqref="B15:AO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8"/>
  <sheetViews>
    <sheetView zoomScaleSheetLayoutView="1" workbookViewId="0" topLeftCell="A1">
      <selection activeCell="A1" sqref="A1"/>
    </sheetView>
  </sheetViews>
  <sheetFormatPr defaultColWidth="11.00390625" defaultRowHeight="12.75"/>
  <cols>
    <col min="1" max="1" width="28.75390625" style="19" customWidth="1"/>
    <col min="2" max="2" width="11.375" style="5" customWidth="1"/>
    <col min="3" max="37" width="11.375" style="19" customWidth="1"/>
    <col min="38" max="38" width="15.375" style="19" customWidth="1"/>
    <col min="39" max="16384" width="15.375" style="20" customWidth="1"/>
  </cols>
  <sheetData>
    <row r="1" spans="1:38" ht="12.75">
      <c r="A1" s="19" t="s">
        <v>29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2.75">
      <c r="A2" s="19" t="s">
        <v>21</v>
      </c>
      <c r="B2" s="5">
        <v>4</v>
      </c>
      <c r="C2" s="5">
        <v>5</v>
      </c>
      <c r="D2" s="5">
        <v>6</v>
      </c>
      <c r="E2" s="5">
        <v>7</v>
      </c>
      <c r="F2" s="5">
        <v>8</v>
      </c>
      <c r="G2" s="5">
        <v>9</v>
      </c>
      <c r="H2" s="5">
        <v>10</v>
      </c>
      <c r="I2" s="5">
        <v>11</v>
      </c>
      <c r="J2" s="5">
        <v>12</v>
      </c>
      <c r="K2" s="5">
        <v>13</v>
      </c>
      <c r="L2" s="5">
        <v>14</v>
      </c>
      <c r="M2" s="5">
        <v>15</v>
      </c>
      <c r="N2" s="5">
        <v>16</v>
      </c>
      <c r="O2" s="5">
        <v>17</v>
      </c>
      <c r="P2" s="5">
        <v>18</v>
      </c>
      <c r="Q2" s="5">
        <v>19</v>
      </c>
      <c r="R2" s="5">
        <v>20</v>
      </c>
      <c r="S2" s="5">
        <v>21</v>
      </c>
      <c r="T2" s="5">
        <v>22</v>
      </c>
      <c r="U2" s="5">
        <v>23</v>
      </c>
      <c r="V2" s="5">
        <v>24</v>
      </c>
      <c r="W2" s="5">
        <v>25</v>
      </c>
      <c r="X2" s="5">
        <v>26</v>
      </c>
      <c r="Y2" s="5">
        <v>27</v>
      </c>
      <c r="Z2" s="5">
        <v>28</v>
      </c>
      <c r="AA2" s="5">
        <v>29</v>
      </c>
      <c r="AB2" s="5">
        <v>30</v>
      </c>
      <c r="AC2" s="5">
        <v>31</v>
      </c>
      <c r="AD2" s="5">
        <v>32</v>
      </c>
      <c r="AE2" s="5">
        <v>33</v>
      </c>
      <c r="AF2" s="5">
        <v>34</v>
      </c>
      <c r="AG2" s="5">
        <v>35</v>
      </c>
      <c r="AH2" s="5">
        <v>36</v>
      </c>
      <c r="AI2" s="5">
        <v>37</v>
      </c>
      <c r="AJ2" s="5">
        <v>38</v>
      </c>
      <c r="AK2" s="5">
        <v>39</v>
      </c>
      <c r="AL2" s="5"/>
    </row>
    <row r="3" spans="1:38" ht="12.75">
      <c r="A3" s="19" t="s">
        <v>8</v>
      </c>
      <c r="B3" s="11"/>
      <c r="C3" s="11"/>
      <c r="D3" s="11" t="s">
        <v>12</v>
      </c>
      <c r="E3" s="11"/>
      <c r="F3" s="11"/>
      <c r="G3" s="11"/>
      <c r="H3" s="11" t="s">
        <v>14</v>
      </c>
      <c r="I3" s="11"/>
      <c r="J3" s="11"/>
      <c r="K3" s="11"/>
      <c r="L3" s="11"/>
      <c r="M3" s="11" t="s">
        <v>15</v>
      </c>
      <c r="N3" s="11"/>
      <c r="O3" s="11"/>
      <c r="P3" s="11"/>
      <c r="Q3" s="11" t="s">
        <v>17</v>
      </c>
      <c r="R3" s="11"/>
      <c r="S3" s="11"/>
      <c r="T3" s="11"/>
      <c r="U3" s="11" t="s">
        <v>18</v>
      </c>
      <c r="V3" s="11"/>
      <c r="W3" s="11"/>
      <c r="X3" s="11"/>
      <c r="Y3" s="11" t="s">
        <v>17</v>
      </c>
      <c r="Z3" s="11"/>
      <c r="AA3" s="11"/>
      <c r="AB3" s="11"/>
      <c r="AC3" s="11"/>
      <c r="AD3" s="11" t="s">
        <v>16</v>
      </c>
      <c r="AE3" s="11"/>
      <c r="AF3" s="11"/>
      <c r="AG3" s="11"/>
      <c r="AH3" s="11"/>
      <c r="AI3" s="11" t="s">
        <v>17</v>
      </c>
      <c r="AJ3" s="11"/>
      <c r="AK3" s="11"/>
      <c r="AL3" s="5"/>
    </row>
    <row r="4" spans="1:38" ht="12.75">
      <c r="A4" s="19" t="s">
        <v>5</v>
      </c>
      <c r="B4" s="5">
        <v>1740</v>
      </c>
      <c r="C4" s="5">
        <f>B4</f>
        <v>1740</v>
      </c>
      <c r="D4" s="5">
        <f>ROUNDUP(SUM(PRODUCT(C4,0.065),C4),0)</f>
        <v>1854</v>
      </c>
      <c r="E4" s="5">
        <f>D4</f>
        <v>1854</v>
      </c>
      <c r="F4" s="5">
        <f>E4</f>
        <v>1854</v>
      </c>
      <c r="G4" s="5">
        <f>F4</f>
        <v>1854</v>
      </c>
      <c r="H4" s="5">
        <v>2030</v>
      </c>
      <c r="I4" s="5">
        <f>H4</f>
        <v>2030</v>
      </c>
      <c r="J4" s="5">
        <f>I4</f>
        <v>2030</v>
      </c>
      <c r="K4" s="5">
        <f>J4</f>
        <v>2030</v>
      </c>
      <c r="L4" s="5">
        <f>K4</f>
        <v>2030</v>
      </c>
      <c r="M4" s="5">
        <v>2194</v>
      </c>
      <c r="N4" s="5">
        <f>M4</f>
        <v>2194</v>
      </c>
      <c r="O4" s="5">
        <f>N4</f>
        <v>2194</v>
      </c>
      <c r="P4" s="5">
        <f>O4</f>
        <v>2194</v>
      </c>
      <c r="Q4" s="5">
        <f>ROUNDUP(SUM(PRODUCT(P4,0.045),P4),0)</f>
        <v>2293</v>
      </c>
      <c r="R4" s="5">
        <f>Q4</f>
        <v>2293</v>
      </c>
      <c r="S4" s="5">
        <f>R4</f>
        <v>2293</v>
      </c>
      <c r="T4" s="5">
        <f>S4</f>
        <v>2293</v>
      </c>
      <c r="U4" s="5">
        <v>2457</v>
      </c>
      <c r="V4" s="5">
        <f>U4</f>
        <v>2457</v>
      </c>
      <c r="W4" s="5">
        <f>V4</f>
        <v>2457</v>
      </c>
      <c r="X4" s="5">
        <f>W4</f>
        <v>2457</v>
      </c>
      <c r="Y4" s="5">
        <f>ROUNDUP(SUM(PRODUCT(X4,0.045),X4),0)</f>
        <v>2568</v>
      </c>
      <c r="Z4" s="5">
        <f>Y4</f>
        <v>2568</v>
      </c>
      <c r="AA4" s="5">
        <f>Z4</f>
        <v>2568</v>
      </c>
      <c r="AB4" s="5">
        <f>AA4</f>
        <v>2568</v>
      </c>
      <c r="AC4" s="5">
        <f>AB4</f>
        <v>2568</v>
      </c>
      <c r="AD4" s="5">
        <f>ROUNDUP(SUM(PRODUCT(AC4,0.065),AC4),0)</f>
        <v>2735</v>
      </c>
      <c r="AE4" s="5">
        <f>AD4</f>
        <v>2735</v>
      </c>
      <c r="AF4" s="5">
        <f>AE4</f>
        <v>2735</v>
      </c>
      <c r="AG4" s="5">
        <f>AF4</f>
        <v>2735</v>
      </c>
      <c r="AH4" s="5">
        <f>AG4</f>
        <v>2735</v>
      </c>
      <c r="AI4" s="5">
        <f>ROUNDUP(SUM(PRODUCT(AH4,0.045),AH4),0)</f>
        <v>2859</v>
      </c>
      <c r="AJ4" s="5">
        <f>AI4</f>
        <v>2859</v>
      </c>
      <c r="AK4" s="5">
        <f>AJ4</f>
        <v>2859</v>
      </c>
      <c r="AL4" s="5"/>
    </row>
    <row r="5" spans="1:38" ht="12.75">
      <c r="A5" s="19" t="s">
        <v>1</v>
      </c>
      <c r="C5" s="5"/>
      <c r="D5" s="8">
        <v>0.065</v>
      </c>
      <c r="E5" s="5"/>
      <c r="F5" s="5"/>
      <c r="G5" s="5"/>
      <c r="H5" s="8">
        <v>0.095</v>
      </c>
      <c r="I5" s="5"/>
      <c r="J5" s="5"/>
      <c r="K5" s="8"/>
      <c r="L5" s="5"/>
      <c r="M5" s="8">
        <v>0.081</v>
      </c>
      <c r="N5" s="14"/>
      <c r="O5" s="5"/>
      <c r="P5" s="5"/>
      <c r="Q5" s="8">
        <v>0.045</v>
      </c>
      <c r="R5" s="5"/>
      <c r="S5" s="5"/>
      <c r="T5" s="14"/>
      <c r="U5" s="8">
        <v>0.07150000000000001</v>
      </c>
      <c r="V5" s="5"/>
      <c r="W5" s="14"/>
      <c r="X5" s="5"/>
      <c r="Y5" s="8">
        <v>0.045</v>
      </c>
      <c r="Z5" s="14"/>
      <c r="AA5" s="5"/>
      <c r="AB5" s="5"/>
      <c r="AC5" s="8"/>
      <c r="AD5" s="8">
        <v>0.065</v>
      </c>
      <c r="AE5" s="5"/>
      <c r="AF5" s="8"/>
      <c r="AG5" s="5"/>
      <c r="AH5" s="5"/>
      <c r="AI5" s="8">
        <v>0.045</v>
      </c>
      <c r="AJ5" s="5"/>
      <c r="AK5" s="5"/>
      <c r="AL5" s="8"/>
    </row>
    <row r="7" spans="1:38" ht="12.75">
      <c r="A7" s="19" t="s">
        <v>13</v>
      </c>
      <c r="B7" s="5">
        <v>1703</v>
      </c>
      <c r="C7" s="5">
        <v>1703</v>
      </c>
      <c r="D7" s="5">
        <v>1843</v>
      </c>
      <c r="E7" s="5">
        <f>D7</f>
        <v>1843</v>
      </c>
      <c r="F7" s="5">
        <f>E7</f>
        <v>1843</v>
      </c>
      <c r="G7" s="5">
        <f>F7</f>
        <v>1843</v>
      </c>
      <c r="H7" s="5">
        <v>2030</v>
      </c>
      <c r="I7" s="5">
        <f>H7</f>
        <v>2030</v>
      </c>
      <c r="J7" s="5">
        <f>I7</f>
        <v>2030</v>
      </c>
      <c r="K7" s="5">
        <f>J7</f>
        <v>2030</v>
      </c>
      <c r="L7" s="5">
        <f>K7</f>
        <v>2030</v>
      </c>
      <c r="M7" s="5">
        <v>2194</v>
      </c>
      <c r="N7" s="5">
        <f aca="true" t="shared" si="0" ref="N7:T7">M7</f>
        <v>2194</v>
      </c>
      <c r="O7" s="5">
        <f t="shared" si="0"/>
        <v>2194</v>
      </c>
      <c r="P7" s="5">
        <f t="shared" si="0"/>
        <v>2194</v>
      </c>
      <c r="Q7" s="5">
        <f t="shared" si="0"/>
        <v>2194</v>
      </c>
      <c r="R7" s="5">
        <f t="shared" si="0"/>
        <v>2194</v>
      </c>
      <c r="S7" s="5">
        <f t="shared" si="0"/>
        <v>2194</v>
      </c>
      <c r="T7" s="5">
        <f t="shared" si="0"/>
        <v>2194</v>
      </c>
      <c r="U7" s="5">
        <v>2457</v>
      </c>
      <c r="V7" s="5">
        <v>2457</v>
      </c>
      <c r="W7" s="5">
        <v>2457</v>
      </c>
      <c r="X7" s="5">
        <v>2457</v>
      </c>
      <c r="Y7" s="5">
        <v>2457</v>
      </c>
      <c r="Z7" s="5">
        <v>2457</v>
      </c>
      <c r="AA7" s="5">
        <v>2457</v>
      </c>
      <c r="AB7" s="5">
        <v>2457</v>
      </c>
      <c r="AC7" s="5">
        <v>2457</v>
      </c>
      <c r="AD7" s="5">
        <v>2579</v>
      </c>
      <c r="AE7" s="5">
        <f aca="true" t="shared" si="1" ref="AE7:AK7">AD7</f>
        <v>2579</v>
      </c>
      <c r="AF7" s="5">
        <f t="shared" si="1"/>
        <v>2579</v>
      </c>
      <c r="AG7" s="5">
        <f t="shared" si="1"/>
        <v>2579</v>
      </c>
      <c r="AH7" s="5">
        <f t="shared" si="1"/>
        <v>2579</v>
      </c>
      <c r="AI7" s="5">
        <f t="shared" si="1"/>
        <v>2579</v>
      </c>
      <c r="AJ7" s="5">
        <f t="shared" si="1"/>
        <v>2579</v>
      </c>
      <c r="AK7" s="5">
        <f t="shared" si="1"/>
        <v>2579</v>
      </c>
      <c r="AL7" s="5"/>
    </row>
    <row r="9" spans="1:38" ht="12.75">
      <c r="A9" s="22" t="s">
        <v>2</v>
      </c>
      <c r="B9" s="15">
        <f aca="true" t="shared" si="2" ref="B9:AK9">ROUNDUP(PRODUCT(B4,1.47661,13),0)</f>
        <v>33401</v>
      </c>
      <c r="C9" s="15">
        <f t="shared" si="2"/>
        <v>33401</v>
      </c>
      <c r="D9" s="15">
        <f t="shared" si="2"/>
        <v>35590</v>
      </c>
      <c r="E9" s="15">
        <f t="shared" si="2"/>
        <v>35590</v>
      </c>
      <c r="F9" s="15">
        <f t="shared" si="2"/>
        <v>35590</v>
      </c>
      <c r="G9" s="15">
        <f t="shared" si="2"/>
        <v>35590</v>
      </c>
      <c r="H9" s="15">
        <f t="shared" si="2"/>
        <v>38968</v>
      </c>
      <c r="I9" s="15">
        <f t="shared" si="2"/>
        <v>38968</v>
      </c>
      <c r="J9" s="15">
        <f t="shared" si="2"/>
        <v>38968</v>
      </c>
      <c r="K9" s="15">
        <f t="shared" si="2"/>
        <v>38968</v>
      </c>
      <c r="L9" s="15">
        <f t="shared" si="2"/>
        <v>38968</v>
      </c>
      <c r="M9" s="15">
        <f t="shared" si="2"/>
        <v>42116</v>
      </c>
      <c r="N9" s="15">
        <f t="shared" si="2"/>
        <v>42116</v>
      </c>
      <c r="O9" s="15">
        <f t="shared" si="2"/>
        <v>42116</v>
      </c>
      <c r="P9" s="15">
        <f t="shared" si="2"/>
        <v>42116</v>
      </c>
      <c r="Q9" s="15">
        <f t="shared" si="2"/>
        <v>44017</v>
      </c>
      <c r="R9" s="15">
        <f t="shared" si="2"/>
        <v>44017</v>
      </c>
      <c r="S9" s="15">
        <f t="shared" si="2"/>
        <v>44017</v>
      </c>
      <c r="T9" s="15">
        <f t="shared" si="2"/>
        <v>44017</v>
      </c>
      <c r="U9" s="15">
        <f t="shared" si="2"/>
        <v>47165</v>
      </c>
      <c r="V9" s="15">
        <f t="shared" si="2"/>
        <v>47165</v>
      </c>
      <c r="W9" s="15">
        <f t="shared" si="2"/>
        <v>47165</v>
      </c>
      <c r="X9" s="15">
        <f t="shared" si="2"/>
        <v>47165</v>
      </c>
      <c r="Y9" s="15">
        <f t="shared" si="2"/>
        <v>49296</v>
      </c>
      <c r="Z9" s="15">
        <f t="shared" si="2"/>
        <v>49296</v>
      </c>
      <c r="AA9" s="15">
        <f t="shared" si="2"/>
        <v>49296</v>
      </c>
      <c r="AB9" s="15">
        <f t="shared" si="2"/>
        <v>49296</v>
      </c>
      <c r="AC9" s="15">
        <f t="shared" si="2"/>
        <v>49296</v>
      </c>
      <c r="AD9" s="15">
        <f t="shared" si="2"/>
        <v>52501</v>
      </c>
      <c r="AE9" s="15">
        <f t="shared" si="2"/>
        <v>52501</v>
      </c>
      <c r="AF9" s="15">
        <f t="shared" si="2"/>
        <v>52501</v>
      </c>
      <c r="AG9" s="15">
        <f t="shared" si="2"/>
        <v>52501</v>
      </c>
      <c r="AH9" s="15">
        <f t="shared" si="2"/>
        <v>52501</v>
      </c>
      <c r="AI9" s="15">
        <f t="shared" si="2"/>
        <v>54882</v>
      </c>
      <c r="AJ9" s="15">
        <f t="shared" si="2"/>
        <v>54882</v>
      </c>
      <c r="AK9" s="15">
        <f t="shared" si="2"/>
        <v>54882</v>
      </c>
      <c r="AL9" s="15"/>
    </row>
    <row r="11" spans="1:38" ht="12.75">
      <c r="A11" s="19" t="s">
        <v>19</v>
      </c>
      <c r="B11" s="5">
        <v>0</v>
      </c>
      <c r="C11" s="5">
        <f>ROUNDUP(PRODUCT(PRODUCT(C7,0.05),1.47661,13),0)</f>
        <v>1635</v>
      </c>
      <c r="D11" s="5">
        <f>ROUNDUP(PRODUCT(PRODUCT(D7,0.05),1.47661,13),0)</f>
        <v>1769</v>
      </c>
      <c r="E11" s="5">
        <f>ROUNDUP(PRODUCT(PRODUCT(E7,0.05),1.47661,13),0)</f>
        <v>1769</v>
      </c>
      <c r="F11" s="5">
        <f>ROUNDUP(PRODUCT(PRODUCT(F7,0.05),1.47661,13),0)</f>
        <v>1769</v>
      </c>
      <c r="G11" s="5">
        <f>ROUNDUP(PRODUCT(PRODUCT(G7,0.05),1.47661,13),0)</f>
        <v>1769</v>
      </c>
      <c r="H11" s="5">
        <f>ROUNDUP(PRODUCT(PRODUCT(H7,0.1),1.47661,13),0)</f>
        <v>3897</v>
      </c>
      <c r="I11" s="5">
        <f>ROUNDUP(PRODUCT(PRODUCT(I7,0.1),1.47661,13),0)</f>
        <v>3897</v>
      </c>
      <c r="J11" s="5">
        <f>ROUNDUP(PRODUCT(PRODUCT(J7,0.1),1.47661,13),0)</f>
        <v>3897</v>
      </c>
      <c r="K11" s="5">
        <f>ROUNDUP(PRODUCT(PRODUCT(K7,0.1),1.47661,13),0)</f>
        <v>3897</v>
      </c>
      <c r="L11" s="5">
        <f>ROUNDUP(PRODUCT(PRODUCT(L7,0.1),1.47661,13),0)</f>
        <v>3897</v>
      </c>
      <c r="M11" s="5">
        <f>ROUNDUP(PRODUCT(PRODUCT(M7,0.15),1.47661,13),0)</f>
        <v>6318</v>
      </c>
      <c r="N11" s="5">
        <f>ROUNDUP(PRODUCT(PRODUCT(N7,0.15),1.47661,13),0)</f>
        <v>6318</v>
      </c>
      <c r="O11" s="5">
        <f>ROUNDUP(PRODUCT(PRODUCT(O7,0.15),1.47661,13),0)</f>
        <v>6318</v>
      </c>
      <c r="P11" s="5">
        <f>ROUNDUP(PRODUCT(PRODUCT(P7,0.15),1.47661,13),0)</f>
        <v>6318</v>
      </c>
      <c r="Q11" s="5">
        <f>ROUNDUP(PRODUCT(PRODUCT(Q7,0.15),1.47661,13),0)</f>
        <v>6318</v>
      </c>
      <c r="R11" s="5">
        <f>ROUNDUP(PRODUCT(PRODUCT(R7,0.2),1.47661,13),0)</f>
        <v>8424</v>
      </c>
      <c r="S11" s="5">
        <f>ROUNDUP(PRODUCT(PRODUCT(S7,0.2),1.47661,13),0)</f>
        <v>8424</v>
      </c>
      <c r="T11" s="5">
        <f>ROUNDUP(PRODUCT(PRODUCT(T7,0.2),1.47661,13),0)</f>
        <v>8424</v>
      </c>
      <c r="U11" s="5">
        <f>ROUNDUP(PRODUCT(PRODUCT(U7,0.2),1.47661,13),0)</f>
        <v>9433</v>
      </c>
      <c r="V11" s="5">
        <f>ROUNDUP(PRODUCT(PRODUCT(V7,0.2),1.47661,13),0)</f>
        <v>9433</v>
      </c>
      <c r="W11" s="5">
        <f aca="true" t="shared" si="3" ref="W11:AK11">ROUNDUP(PRODUCT(PRODUCT(W7,0.25),1.47661,13),0)</f>
        <v>11792</v>
      </c>
      <c r="X11" s="5">
        <f t="shared" si="3"/>
        <v>11792</v>
      </c>
      <c r="Y11" s="5">
        <f t="shared" si="3"/>
        <v>11792</v>
      </c>
      <c r="Z11" s="5">
        <f t="shared" si="3"/>
        <v>11792</v>
      </c>
      <c r="AA11" s="5">
        <f t="shared" si="3"/>
        <v>11792</v>
      </c>
      <c r="AB11" s="5">
        <f t="shared" si="3"/>
        <v>11792</v>
      </c>
      <c r="AC11" s="5">
        <f t="shared" si="3"/>
        <v>11792</v>
      </c>
      <c r="AD11" s="5">
        <f t="shared" si="3"/>
        <v>12377</v>
      </c>
      <c r="AE11" s="5">
        <f t="shared" si="3"/>
        <v>12377</v>
      </c>
      <c r="AF11" s="5">
        <f t="shared" si="3"/>
        <v>12377</v>
      </c>
      <c r="AG11" s="5">
        <f t="shared" si="3"/>
        <v>12377</v>
      </c>
      <c r="AH11" s="5">
        <f t="shared" si="3"/>
        <v>12377</v>
      </c>
      <c r="AI11" s="5">
        <f t="shared" si="3"/>
        <v>12377</v>
      </c>
      <c r="AJ11" s="5">
        <f t="shared" si="3"/>
        <v>12377</v>
      </c>
      <c r="AK11" s="5">
        <f t="shared" si="3"/>
        <v>12377</v>
      </c>
      <c r="AL11" s="5"/>
    </row>
    <row r="13" spans="1:38" ht="12.75">
      <c r="A13" s="19" t="s">
        <v>23</v>
      </c>
      <c r="B13" s="15">
        <f aca="true" t="shared" si="4" ref="B13:AK13">SUM(B9,B11)</f>
        <v>33401</v>
      </c>
      <c r="C13" s="15">
        <f t="shared" si="4"/>
        <v>35036</v>
      </c>
      <c r="D13" s="15">
        <f t="shared" si="4"/>
        <v>37359</v>
      </c>
      <c r="E13" s="15">
        <f t="shared" si="4"/>
        <v>37359</v>
      </c>
      <c r="F13" s="15">
        <f t="shared" si="4"/>
        <v>37359</v>
      </c>
      <c r="G13" s="15">
        <f t="shared" si="4"/>
        <v>37359</v>
      </c>
      <c r="H13" s="15">
        <f t="shared" si="4"/>
        <v>42865</v>
      </c>
      <c r="I13" s="15">
        <f t="shared" si="4"/>
        <v>42865</v>
      </c>
      <c r="J13" s="15">
        <f t="shared" si="4"/>
        <v>42865</v>
      </c>
      <c r="K13" s="15">
        <f t="shared" si="4"/>
        <v>42865</v>
      </c>
      <c r="L13" s="15">
        <f t="shared" si="4"/>
        <v>42865</v>
      </c>
      <c r="M13" s="15">
        <f t="shared" si="4"/>
        <v>48434</v>
      </c>
      <c r="N13" s="15">
        <f t="shared" si="4"/>
        <v>48434</v>
      </c>
      <c r="O13" s="15">
        <f t="shared" si="4"/>
        <v>48434</v>
      </c>
      <c r="P13" s="15">
        <f t="shared" si="4"/>
        <v>48434</v>
      </c>
      <c r="Q13" s="15">
        <f t="shared" si="4"/>
        <v>50335</v>
      </c>
      <c r="R13" s="15">
        <f t="shared" si="4"/>
        <v>52441</v>
      </c>
      <c r="S13" s="15">
        <f t="shared" si="4"/>
        <v>52441</v>
      </c>
      <c r="T13" s="15">
        <f t="shared" si="4"/>
        <v>52441</v>
      </c>
      <c r="U13" s="15">
        <f t="shared" si="4"/>
        <v>56598</v>
      </c>
      <c r="V13" s="15">
        <f t="shared" si="4"/>
        <v>56598</v>
      </c>
      <c r="W13" s="15">
        <f t="shared" si="4"/>
        <v>58957</v>
      </c>
      <c r="X13" s="15">
        <f t="shared" si="4"/>
        <v>58957</v>
      </c>
      <c r="Y13" s="15">
        <f t="shared" si="4"/>
        <v>61088</v>
      </c>
      <c r="Z13" s="15">
        <f t="shared" si="4"/>
        <v>61088</v>
      </c>
      <c r="AA13" s="15">
        <f t="shared" si="4"/>
        <v>61088</v>
      </c>
      <c r="AB13" s="15">
        <f t="shared" si="4"/>
        <v>61088</v>
      </c>
      <c r="AC13" s="15">
        <f t="shared" si="4"/>
        <v>61088</v>
      </c>
      <c r="AD13" s="15">
        <f t="shared" si="4"/>
        <v>64878</v>
      </c>
      <c r="AE13" s="15">
        <f t="shared" si="4"/>
        <v>64878</v>
      </c>
      <c r="AF13" s="15">
        <f t="shared" si="4"/>
        <v>64878</v>
      </c>
      <c r="AG13" s="15">
        <f t="shared" si="4"/>
        <v>64878</v>
      </c>
      <c r="AH13" s="15">
        <f t="shared" si="4"/>
        <v>64878</v>
      </c>
      <c r="AI13" s="15">
        <f t="shared" si="4"/>
        <v>67259</v>
      </c>
      <c r="AJ13" s="15">
        <f t="shared" si="4"/>
        <v>67259</v>
      </c>
      <c r="AK13" s="15">
        <f t="shared" si="4"/>
        <v>67259</v>
      </c>
      <c r="AL13" s="23"/>
    </row>
    <row r="14" spans="1:38" ht="12.75">
      <c r="A14" s="19" t="s">
        <v>30</v>
      </c>
      <c r="B14" s="15">
        <f>Actuel!E20+B13</f>
        <v>155320</v>
      </c>
      <c r="C14" s="15">
        <f>Actuel!F20+C13</f>
        <v>190363</v>
      </c>
      <c r="D14" s="15">
        <f aca="true" t="shared" si="5" ref="D14:AK14">SUM(C14,D13)</f>
        <v>227722</v>
      </c>
      <c r="E14" s="15">
        <f t="shared" si="5"/>
        <v>265081</v>
      </c>
      <c r="F14" s="15">
        <f t="shared" si="5"/>
        <v>302440</v>
      </c>
      <c r="G14" s="15">
        <f t="shared" si="5"/>
        <v>339799</v>
      </c>
      <c r="H14" s="15">
        <f t="shared" si="5"/>
        <v>382664</v>
      </c>
      <c r="I14" s="15">
        <f t="shared" si="5"/>
        <v>425529</v>
      </c>
      <c r="J14" s="15">
        <f t="shared" si="5"/>
        <v>468394</v>
      </c>
      <c r="K14" s="15">
        <f t="shared" si="5"/>
        <v>511259</v>
      </c>
      <c r="L14" s="15">
        <f t="shared" si="5"/>
        <v>554124</v>
      </c>
      <c r="M14" s="15">
        <f t="shared" si="5"/>
        <v>602558</v>
      </c>
      <c r="N14" s="15">
        <f t="shared" si="5"/>
        <v>650992</v>
      </c>
      <c r="O14" s="15">
        <f t="shared" si="5"/>
        <v>699426</v>
      </c>
      <c r="P14" s="15">
        <f t="shared" si="5"/>
        <v>747860</v>
      </c>
      <c r="Q14" s="15">
        <f t="shared" si="5"/>
        <v>798195</v>
      </c>
      <c r="R14" s="15">
        <f t="shared" si="5"/>
        <v>850636</v>
      </c>
      <c r="S14" s="15">
        <f t="shared" si="5"/>
        <v>903077</v>
      </c>
      <c r="T14" s="15">
        <f t="shared" si="5"/>
        <v>955518</v>
      </c>
      <c r="U14" s="15">
        <f t="shared" si="5"/>
        <v>1012116</v>
      </c>
      <c r="V14" s="15">
        <f t="shared" si="5"/>
        <v>1068714</v>
      </c>
      <c r="W14" s="15">
        <f t="shared" si="5"/>
        <v>1127671</v>
      </c>
      <c r="X14" s="15">
        <f t="shared" si="5"/>
        <v>1186628</v>
      </c>
      <c r="Y14" s="15">
        <f t="shared" si="5"/>
        <v>1247716</v>
      </c>
      <c r="Z14" s="15">
        <f t="shared" si="5"/>
        <v>1308804</v>
      </c>
      <c r="AA14" s="15">
        <f t="shared" si="5"/>
        <v>1369892</v>
      </c>
      <c r="AB14" s="15">
        <f t="shared" si="5"/>
        <v>1430980</v>
      </c>
      <c r="AC14" s="15">
        <f t="shared" si="5"/>
        <v>1492068</v>
      </c>
      <c r="AD14" s="15">
        <f t="shared" si="5"/>
        <v>1556946</v>
      </c>
      <c r="AE14" s="15">
        <f t="shared" si="5"/>
        <v>1621824</v>
      </c>
      <c r="AF14" s="15">
        <f t="shared" si="5"/>
        <v>1686702</v>
      </c>
      <c r="AG14" s="15">
        <f t="shared" si="5"/>
        <v>1751580</v>
      </c>
      <c r="AH14" s="15">
        <f t="shared" si="5"/>
        <v>1816458</v>
      </c>
      <c r="AI14" s="15">
        <f t="shared" si="5"/>
        <v>1883717</v>
      </c>
      <c r="AJ14" s="15">
        <f t="shared" si="5"/>
        <v>1950976</v>
      </c>
      <c r="AK14" s="15">
        <f t="shared" si="5"/>
        <v>2018235</v>
      </c>
      <c r="AL14" s="15"/>
    </row>
    <row r="15" spans="1:38" ht="12.75">
      <c r="A15" s="19" t="s">
        <v>27</v>
      </c>
      <c r="B15" s="15">
        <f>B13-Actuel!F19</f>
        <v>-7</v>
      </c>
      <c r="C15" s="15">
        <f>C13-Actuel!G19</f>
        <v>-1843</v>
      </c>
      <c r="D15" s="15">
        <f>D13-Actuel!H19</f>
        <v>-2315</v>
      </c>
      <c r="E15" s="15">
        <f>E13-Actuel!I19</f>
        <v>-2334</v>
      </c>
      <c r="F15" s="15">
        <f>F13-Actuel!J19</f>
        <v>-3466</v>
      </c>
      <c r="G15" s="15">
        <f>G13-Actuel!K19</f>
        <v>-3466</v>
      </c>
      <c r="H15" s="15">
        <f>H13-Actuel!L19</f>
        <v>-2802</v>
      </c>
      <c r="I15" s="15">
        <f>I13-Actuel!M19</f>
        <v>-2802</v>
      </c>
      <c r="J15" s="15">
        <f>J13-Actuel!N19</f>
        <v>-4080</v>
      </c>
      <c r="K15" s="15">
        <f>K13-Actuel!O19</f>
        <v>-4080</v>
      </c>
      <c r="L15" s="15">
        <f>L13-Actuel!P19</f>
        <v>-4080</v>
      </c>
      <c r="M15" s="15">
        <f>M13-Actuel!Q19</f>
        <v>-3792</v>
      </c>
      <c r="N15" s="15">
        <f>N13-Actuel!R19</f>
        <v>-3792</v>
      </c>
      <c r="O15" s="15">
        <f>O13-Actuel!S19</f>
        <v>-5217</v>
      </c>
      <c r="P15" s="15">
        <f>P13-Actuel!T19</f>
        <v>-5217</v>
      </c>
      <c r="Q15" s="15">
        <f>Q13-Actuel!U19</f>
        <v>-5747</v>
      </c>
      <c r="R15" s="15">
        <f>R13-Actuel!V19</f>
        <v>-5167</v>
      </c>
      <c r="S15" s="15">
        <f>S13-Actuel!W19</f>
        <v>-5167</v>
      </c>
      <c r="T15" s="15">
        <f>T13-Actuel!X19</f>
        <v>-5167</v>
      </c>
      <c r="U15" s="15">
        <f>U13-Actuel!Y19</f>
        <v>-6420</v>
      </c>
      <c r="V15" s="15">
        <f>V13-Actuel!Z19</f>
        <v>-6420</v>
      </c>
      <c r="W15" s="15">
        <f>W13-Actuel!AA19</f>
        <v>-5980</v>
      </c>
      <c r="X15" s="15">
        <f>X13-Actuel!AB19</f>
        <v>-5980</v>
      </c>
      <c r="Y15" s="15">
        <f>Y13-Actuel!AC19</f>
        <v>-6595</v>
      </c>
      <c r="Z15" s="15">
        <f>Z13-Actuel!AD19</f>
        <v>-6595</v>
      </c>
      <c r="AA15" s="15">
        <f>AA13-Actuel!AE19</f>
        <v>-6595</v>
      </c>
      <c r="AB15" s="15">
        <f>AB13-Actuel!AF19</f>
        <v>-6595</v>
      </c>
      <c r="AC15" s="15">
        <f>AC13-Actuel!AG19</f>
        <v>-6595</v>
      </c>
      <c r="AD15" s="15">
        <f>AD13-Actuel!AH19</f>
        <v>-7624</v>
      </c>
      <c r="AE15" s="15">
        <f>AE13-Actuel!AI19</f>
        <v>-7624</v>
      </c>
      <c r="AF15" s="15">
        <f>AF13-Actuel!AJ19</f>
        <v>-7624</v>
      </c>
      <c r="AG15" s="15">
        <f>AG13-Actuel!AK19</f>
        <v>-7624</v>
      </c>
      <c r="AH15" s="15">
        <f>AH13-Actuel!AL19</f>
        <v>-7624</v>
      </c>
      <c r="AI15" s="15">
        <f>AI13-Actuel!AM19</f>
        <v>-8344</v>
      </c>
      <c r="AJ15" s="15">
        <f>AJ13-Actuel!AN19</f>
        <v>-8344</v>
      </c>
      <c r="AK15" s="15">
        <f>AK13-Actuel!AO19</f>
        <v>-8344</v>
      </c>
      <c r="AL15" s="21"/>
    </row>
    <row r="16" spans="1:37" ht="12.75">
      <c r="A16" s="19" t="s">
        <v>26</v>
      </c>
      <c r="B16" s="15">
        <f>B15</f>
        <v>-7</v>
      </c>
      <c r="C16" s="5">
        <f aca="true" t="shared" si="6" ref="C16:AK16">SUM(B16,C15)</f>
        <v>-1850</v>
      </c>
      <c r="D16" s="5">
        <f t="shared" si="6"/>
        <v>-4165</v>
      </c>
      <c r="E16" s="5">
        <f t="shared" si="6"/>
        <v>-6499</v>
      </c>
      <c r="F16" s="5">
        <f t="shared" si="6"/>
        <v>-9965</v>
      </c>
      <c r="G16" s="5">
        <f t="shared" si="6"/>
        <v>-13431</v>
      </c>
      <c r="H16" s="5">
        <f t="shared" si="6"/>
        <v>-16233</v>
      </c>
      <c r="I16" s="5">
        <f t="shared" si="6"/>
        <v>-19035</v>
      </c>
      <c r="J16" s="5">
        <f t="shared" si="6"/>
        <v>-23115</v>
      </c>
      <c r="K16" s="5">
        <f t="shared" si="6"/>
        <v>-27195</v>
      </c>
      <c r="L16" s="5">
        <f t="shared" si="6"/>
        <v>-31275</v>
      </c>
      <c r="M16" s="5">
        <f t="shared" si="6"/>
        <v>-35067</v>
      </c>
      <c r="N16" s="5">
        <f t="shared" si="6"/>
        <v>-38859</v>
      </c>
      <c r="O16" s="5">
        <f t="shared" si="6"/>
        <v>-44076</v>
      </c>
      <c r="P16" s="5">
        <f t="shared" si="6"/>
        <v>-49293</v>
      </c>
      <c r="Q16" s="5">
        <f t="shared" si="6"/>
        <v>-55040</v>
      </c>
      <c r="R16" s="5">
        <f t="shared" si="6"/>
        <v>-60207</v>
      </c>
      <c r="S16" s="5">
        <f t="shared" si="6"/>
        <v>-65374</v>
      </c>
      <c r="T16" s="5">
        <f t="shared" si="6"/>
        <v>-70541</v>
      </c>
      <c r="U16" s="5">
        <f t="shared" si="6"/>
        <v>-76961</v>
      </c>
      <c r="V16" s="5">
        <f t="shared" si="6"/>
        <v>-83381</v>
      </c>
      <c r="W16" s="5">
        <f t="shared" si="6"/>
        <v>-89361</v>
      </c>
      <c r="X16" s="5">
        <f t="shared" si="6"/>
        <v>-95341</v>
      </c>
      <c r="Y16" s="5">
        <f t="shared" si="6"/>
        <v>-101936</v>
      </c>
      <c r="Z16" s="5">
        <f t="shared" si="6"/>
        <v>-108531</v>
      </c>
      <c r="AA16" s="5">
        <f t="shared" si="6"/>
        <v>-115126</v>
      </c>
      <c r="AB16" s="5">
        <f t="shared" si="6"/>
        <v>-121721</v>
      </c>
      <c r="AC16" s="5">
        <f t="shared" si="6"/>
        <v>-128316</v>
      </c>
      <c r="AD16" s="5">
        <f t="shared" si="6"/>
        <v>-135940</v>
      </c>
      <c r="AE16" s="5">
        <f t="shared" si="6"/>
        <v>-143564</v>
      </c>
      <c r="AF16" s="5">
        <f t="shared" si="6"/>
        <v>-151188</v>
      </c>
      <c r="AG16" s="5">
        <f t="shared" si="6"/>
        <v>-158812</v>
      </c>
      <c r="AH16" s="5">
        <f t="shared" si="6"/>
        <v>-166436</v>
      </c>
      <c r="AI16" s="5">
        <f t="shared" si="6"/>
        <v>-174780</v>
      </c>
      <c r="AJ16" s="5">
        <f t="shared" si="6"/>
        <v>-183124</v>
      </c>
      <c r="AK16" s="5">
        <f t="shared" si="6"/>
        <v>-191468</v>
      </c>
    </row>
    <row r="17" spans="34:37" ht="12.75">
      <c r="AH17" s="25" t="s">
        <v>25</v>
      </c>
      <c r="AI17" s="25"/>
      <c r="AJ17" s="25"/>
      <c r="AK17" s="5">
        <f>ROUNDUP(PRODUCT(AK16,0.771),0)</f>
        <v>-147622</v>
      </c>
    </row>
    <row r="18" spans="1:37" ht="12.75">
      <c r="A18" s="19" t="s">
        <v>31</v>
      </c>
      <c r="AG18" s="25" t="s">
        <v>28</v>
      </c>
      <c r="AH18" s="25"/>
      <c r="AI18" s="25"/>
      <c r="AJ18" s="25"/>
      <c r="AK18" s="11">
        <f>ROUNDUP((AK17/480),0)</f>
        <v>-308</v>
      </c>
    </row>
  </sheetData>
  <sheetProtection/>
  <mergeCells count="2">
    <mergeCell ref="AG18:AJ18"/>
    <mergeCell ref="AH17:AJ17"/>
  </mergeCells>
  <printOptions/>
  <pageMargins left="1" right="1" top="1.6666666666666667" bottom="1.6666666666666667" header="1" footer="1"/>
  <pageSetup cellComments="asDisplayed" fitToHeight="0" fitToWidth="0" horizontalDpi="600" verticalDpi="600" orientation="portrait" paperSize="9" r:id="rId1"/>
  <headerFooter alignWithMargins="0">
    <oddHeader>&amp;L&amp;C&amp;[TAB]&amp;R</oddHeader>
    <oddFooter>&amp;L&amp;CPage &amp;[PAGE]&amp;R</oddFooter>
  </headerFooter>
  <ignoredErrors>
    <ignoredError sqref="D4 D15:AK15 Q4:AI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8"/>
  <sheetViews>
    <sheetView zoomScaleSheetLayoutView="1" workbookViewId="0" topLeftCell="A1">
      <selection activeCell="AB4" sqref="AB4"/>
    </sheetView>
  </sheetViews>
  <sheetFormatPr defaultColWidth="11.00390625" defaultRowHeight="12.75"/>
  <cols>
    <col min="1" max="1" width="29.00390625" style="19" customWidth="1"/>
    <col min="2" max="30" width="11.625" style="19" customWidth="1"/>
    <col min="31" max="16384" width="9.125" style="1" customWidth="1"/>
  </cols>
  <sheetData>
    <row r="1" spans="1:30" ht="12.75">
      <c r="A1" s="19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2.75">
      <c r="A2" s="19" t="s">
        <v>21</v>
      </c>
      <c r="B2" s="5">
        <v>11</v>
      </c>
      <c r="C2" s="5">
        <v>12</v>
      </c>
      <c r="D2" s="5">
        <v>13</v>
      </c>
      <c r="E2" s="5">
        <v>14</v>
      </c>
      <c r="F2" s="5">
        <v>15</v>
      </c>
      <c r="G2" s="5">
        <v>16</v>
      </c>
      <c r="H2" s="5">
        <v>17</v>
      </c>
      <c r="I2" s="5">
        <v>18</v>
      </c>
      <c r="J2" s="5">
        <v>19</v>
      </c>
      <c r="K2" s="5">
        <v>20</v>
      </c>
      <c r="L2" s="5">
        <v>21</v>
      </c>
      <c r="M2" s="5">
        <v>22</v>
      </c>
      <c r="N2" s="5">
        <v>23</v>
      </c>
      <c r="O2" s="5">
        <v>24</v>
      </c>
      <c r="P2" s="5">
        <v>25</v>
      </c>
      <c r="Q2" s="5">
        <v>26</v>
      </c>
      <c r="R2" s="5">
        <v>27</v>
      </c>
      <c r="S2" s="5">
        <v>28</v>
      </c>
      <c r="T2" s="5">
        <v>29</v>
      </c>
      <c r="U2" s="5">
        <v>30</v>
      </c>
      <c r="V2" s="5">
        <v>31</v>
      </c>
      <c r="W2" s="5">
        <v>32</v>
      </c>
      <c r="X2" s="5">
        <v>33</v>
      </c>
      <c r="Y2" s="5">
        <v>34</v>
      </c>
      <c r="Z2" s="5">
        <v>35</v>
      </c>
      <c r="AA2" s="5">
        <v>36</v>
      </c>
      <c r="AB2" s="5">
        <v>37</v>
      </c>
      <c r="AC2" s="5">
        <v>38</v>
      </c>
      <c r="AD2" s="5">
        <v>39</v>
      </c>
    </row>
    <row r="3" spans="1:30" ht="12.75">
      <c r="A3" s="19" t="s">
        <v>8</v>
      </c>
      <c r="B3" s="11"/>
      <c r="C3" s="11"/>
      <c r="D3" s="11"/>
      <c r="E3" s="11"/>
      <c r="F3" s="11" t="s">
        <v>15</v>
      </c>
      <c r="G3" s="11"/>
      <c r="H3" s="11"/>
      <c r="I3" s="11"/>
      <c r="J3" s="11" t="s">
        <v>17</v>
      </c>
      <c r="K3" s="11"/>
      <c r="L3" s="11"/>
      <c r="M3" s="11"/>
      <c r="N3" s="11" t="s">
        <v>18</v>
      </c>
      <c r="O3" s="11"/>
      <c r="P3" s="11"/>
      <c r="Q3" s="11"/>
      <c r="R3" s="11" t="s">
        <v>17</v>
      </c>
      <c r="S3" s="11"/>
      <c r="T3" s="11"/>
      <c r="U3" s="11"/>
      <c r="V3" s="11"/>
      <c r="W3" s="11" t="s">
        <v>16</v>
      </c>
      <c r="X3" s="11"/>
      <c r="Y3" s="11"/>
      <c r="Z3" s="11"/>
      <c r="AA3" s="11"/>
      <c r="AB3" s="11" t="s">
        <v>17</v>
      </c>
      <c r="AC3" s="11"/>
      <c r="AD3" s="11"/>
    </row>
    <row r="4" spans="1:30" ht="12.75">
      <c r="A4" s="19" t="s">
        <v>5</v>
      </c>
      <c r="B4" s="5">
        <v>2176</v>
      </c>
      <c r="C4" s="5">
        <f>B4</f>
        <v>2176</v>
      </c>
      <c r="D4" s="5">
        <f>C4</f>
        <v>2176</v>
      </c>
      <c r="E4" s="5">
        <f>D4</f>
        <v>2176</v>
      </c>
      <c r="F4" s="5">
        <f>ROUNDUP(SUM(PRODUCT(E4,0.065),E4),0)</f>
        <v>2318</v>
      </c>
      <c r="G4" s="5">
        <f>F4</f>
        <v>2318</v>
      </c>
      <c r="H4" s="5">
        <f>G4</f>
        <v>2318</v>
      </c>
      <c r="I4" s="5">
        <f>H4</f>
        <v>2318</v>
      </c>
      <c r="J4" s="5">
        <f>ROUNDUP(SUM(PRODUCT(I4,0.045),I4),0)</f>
        <v>2423</v>
      </c>
      <c r="K4" s="5">
        <f>J4</f>
        <v>2423</v>
      </c>
      <c r="L4" s="5">
        <f>K4</f>
        <v>2423</v>
      </c>
      <c r="M4" s="5">
        <f>L4</f>
        <v>2423</v>
      </c>
      <c r="N4" s="5">
        <f>ROUNDUP(SUM(PRODUCT(M4,0.065),M4),0)</f>
        <v>2581</v>
      </c>
      <c r="O4" s="5">
        <f>N4</f>
        <v>2581</v>
      </c>
      <c r="P4" s="5">
        <f>O4</f>
        <v>2581</v>
      </c>
      <c r="Q4" s="5">
        <f>P4</f>
        <v>2581</v>
      </c>
      <c r="R4" s="5">
        <f>ROUNDUP(SUM(PRODUCT(Q4,0.045),Q4),0)</f>
        <v>2698</v>
      </c>
      <c r="S4" s="5">
        <f>R4</f>
        <v>2698</v>
      </c>
      <c r="T4" s="5">
        <f>S4</f>
        <v>2698</v>
      </c>
      <c r="U4" s="5">
        <f>T4</f>
        <v>2698</v>
      </c>
      <c r="V4" s="5">
        <f>U4</f>
        <v>2698</v>
      </c>
      <c r="W4" s="5">
        <f>ROUNDUP(SUM(PRODUCT(V4,0.065),V4),0)</f>
        <v>2874</v>
      </c>
      <c r="X4" s="5">
        <f>W4</f>
        <v>2874</v>
      </c>
      <c r="Y4" s="5">
        <f>X4</f>
        <v>2874</v>
      </c>
      <c r="Z4" s="5">
        <f>Y4</f>
        <v>2874</v>
      </c>
      <c r="AA4" s="5">
        <f>Z4</f>
        <v>2874</v>
      </c>
      <c r="AB4" s="5">
        <f>ROUNDUP(SUM(PRODUCT(AA4,0.045),AA4),0)</f>
        <v>3004</v>
      </c>
      <c r="AC4" s="5">
        <f>AB4</f>
        <v>3004</v>
      </c>
      <c r="AD4" s="5">
        <f>AC4</f>
        <v>3004</v>
      </c>
    </row>
    <row r="5" spans="1:30" ht="12.75">
      <c r="A5" s="19" t="s">
        <v>1</v>
      </c>
      <c r="B5" s="5"/>
      <c r="C5" s="5"/>
      <c r="D5" s="8"/>
      <c r="E5" s="5"/>
      <c r="F5" s="8">
        <v>0.065</v>
      </c>
      <c r="G5" s="14"/>
      <c r="H5" s="5"/>
      <c r="I5" s="5"/>
      <c r="J5" s="8">
        <v>0.045</v>
      </c>
      <c r="K5" s="5"/>
      <c r="L5" s="5"/>
      <c r="M5" s="14"/>
      <c r="N5" s="8">
        <v>0.065</v>
      </c>
      <c r="O5" s="5"/>
      <c r="P5" s="14"/>
      <c r="Q5" s="5"/>
      <c r="R5" s="8">
        <v>0.045</v>
      </c>
      <c r="S5" s="14"/>
      <c r="T5" s="5"/>
      <c r="U5" s="5"/>
      <c r="V5" s="8"/>
      <c r="W5" s="8">
        <v>0.065</v>
      </c>
      <c r="X5" s="5"/>
      <c r="Y5" s="8"/>
      <c r="Z5" s="5"/>
      <c r="AA5" s="5"/>
      <c r="AB5" s="8">
        <v>0.045</v>
      </c>
      <c r="AC5" s="5"/>
      <c r="AD5" s="5"/>
    </row>
    <row r="7" spans="1:30" ht="12.75">
      <c r="A7" s="19" t="s">
        <v>13</v>
      </c>
      <c r="B7" s="5">
        <v>2030</v>
      </c>
      <c r="C7" s="5">
        <f>B7</f>
        <v>2030</v>
      </c>
      <c r="D7" s="5">
        <f aca="true" t="shared" si="0" ref="D7:AD7">C7</f>
        <v>2030</v>
      </c>
      <c r="E7" s="5">
        <f t="shared" si="0"/>
        <v>2030</v>
      </c>
      <c r="F7" s="5">
        <v>2194</v>
      </c>
      <c r="G7" s="5">
        <f t="shared" si="0"/>
        <v>2194</v>
      </c>
      <c r="H7" s="5">
        <f t="shared" si="0"/>
        <v>2194</v>
      </c>
      <c r="I7" s="5">
        <f t="shared" si="0"/>
        <v>2194</v>
      </c>
      <c r="J7" s="5">
        <f t="shared" si="0"/>
        <v>2194</v>
      </c>
      <c r="K7" s="5">
        <f t="shared" si="0"/>
        <v>2194</v>
      </c>
      <c r="L7" s="5">
        <f t="shared" si="0"/>
        <v>2194</v>
      </c>
      <c r="M7" s="5">
        <f t="shared" si="0"/>
        <v>2194</v>
      </c>
      <c r="N7" s="5">
        <v>2457</v>
      </c>
      <c r="O7" s="5">
        <f t="shared" si="0"/>
        <v>2457</v>
      </c>
      <c r="P7" s="5">
        <f t="shared" si="0"/>
        <v>2457</v>
      </c>
      <c r="Q7" s="5">
        <f t="shared" si="0"/>
        <v>2457</v>
      </c>
      <c r="R7" s="5">
        <f t="shared" si="0"/>
        <v>2457</v>
      </c>
      <c r="S7" s="5">
        <f t="shared" si="0"/>
        <v>2457</v>
      </c>
      <c r="T7" s="5">
        <f t="shared" si="0"/>
        <v>2457</v>
      </c>
      <c r="U7" s="5">
        <f t="shared" si="0"/>
        <v>2457</v>
      </c>
      <c r="V7" s="5">
        <f t="shared" si="0"/>
        <v>2457</v>
      </c>
      <c r="W7" s="5">
        <v>2579</v>
      </c>
      <c r="X7" s="5">
        <f t="shared" si="0"/>
        <v>2579</v>
      </c>
      <c r="Y7" s="5">
        <f t="shared" si="0"/>
        <v>2579</v>
      </c>
      <c r="Z7" s="5">
        <f t="shared" si="0"/>
        <v>2579</v>
      </c>
      <c r="AA7" s="5">
        <f t="shared" si="0"/>
        <v>2579</v>
      </c>
      <c r="AB7" s="5">
        <f t="shared" si="0"/>
        <v>2579</v>
      </c>
      <c r="AC7" s="5">
        <f t="shared" si="0"/>
        <v>2579</v>
      </c>
      <c r="AD7" s="5">
        <f t="shared" si="0"/>
        <v>2579</v>
      </c>
    </row>
    <row r="9" spans="1:30" ht="12.75">
      <c r="A9" s="22" t="s">
        <v>2</v>
      </c>
      <c r="B9" s="15">
        <f aca="true" t="shared" si="1" ref="B9:AD9">ROUNDUP(PRODUCT(B4,1.47661,13),0)</f>
        <v>41771</v>
      </c>
      <c r="C9" s="15">
        <f t="shared" si="1"/>
        <v>41771</v>
      </c>
      <c r="D9" s="15">
        <f t="shared" si="1"/>
        <v>41771</v>
      </c>
      <c r="E9" s="15">
        <f t="shared" si="1"/>
        <v>41771</v>
      </c>
      <c r="F9" s="15">
        <f t="shared" si="1"/>
        <v>44497</v>
      </c>
      <c r="G9" s="15">
        <f t="shared" si="1"/>
        <v>44497</v>
      </c>
      <c r="H9" s="15">
        <f t="shared" si="1"/>
        <v>44497</v>
      </c>
      <c r="I9" s="15">
        <f t="shared" si="1"/>
        <v>44497</v>
      </c>
      <c r="J9" s="15">
        <f t="shared" si="1"/>
        <v>46512</v>
      </c>
      <c r="K9" s="15">
        <f t="shared" si="1"/>
        <v>46512</v>
      </c>
      <c r="L9" s="15">
        <f t="shared" si="1"/>
        <v>46512</v>
      </c>
      <c r="M9" s="15">
        <f t="shared" si="1"/>
        <v>46512</v>
      </c>
      <c r="N9" s="15">
        <f t="shared" si="1"/>
        <v>49545</v>
      </c>
      <c r="O9" s="15">
        <f t="shared" si="1"/>
        <v>49545</v>
      </c>
      <c r="P9" s="15">
        <f t="shared" si="1"/>
        <v>49545</v>
      </c>
      <c r="Q9" s="15">
        <f t="shared" si="1"/>
        <v>49545</v>
      </c>
      <c r="R9" s="15">
        <f t="shared" si="1"/>
        <v>51791</v>
      </c>
      <c r="S9" s="15">
        <f t="shared" si="1"/>
        <v>51791</v>
      </c>
      <c r="T9" s="15">
        <f t="shared" si="1"/>
        <v>51791</v>
      </c>
      <c r="U9" s="15">
        <f t="shared" si="1"/>
        <v>51791</v>
      </c>
      <c r="V9" s="15">
        <f t="shared" si="1"/>
        <v>51791</v>
      </c>
      <c r="W9" s="15">
        <f t="shared" si="1"/>
        <v>55170</v>
      </c>
      <c r="X9" s="15">
        <f t="shared" si="1"/>
        <v>55170</v>
      </c>
      <c r="Y9" s="15">
        <f t="shared" si="1"/>
        <v>55170</v>
      </c>
      <c r="Z9" s="15">
        <f t="shared" si="1"/>
        <v>55170</v>
      </c>
      <c r="AA9" s="15">
        <f t="shared" si="1"/>
        <v>55170</v>
      </c>
      <c r="AB9" s="15">
        <f t="shared" si="1"/>
        <v>57665</v>
      </c>
      <c r="AC9" s="15">
        <f t="shared" si="1"/>
        <v>57665</v>
      </c>
      <c r="AD9" s="15">
        <f t="shared" si="1"/>
        <v>57665</v>
      </c>
    </row>
    <row r="11" spans="1:30" ht="12.75">
      <c r="A11" s="19" t="s">
        <v>19</v>
      </c>
      <c r="B11" s="5">
        <f>ROUNDUP(PRODUCT(PRODUCT(B7,0.1),1.47661,13),0)</f>
        <v>3897</v>
      </c>
      <c r="C11" s="5">
        <f>ROUNDUP(PRODUCT(PRODUCT(C7,0.1),1.47661,13),0)</f>
        <v>3897</v>
      </c>
      <c r="D11" s="5">
        <f>ROUNDUP(PRODUCT(PRODUCT(D7,0.1),1.47661,13),0)</f>
        <v>3897</v>
      </c>
      <c r="E11" s="5">
        <f>ROUNDUP(PRODUCT(PRODUCT(E7,0.1),1.47661,13),0)</f>
        <v>3897</v>
      </c>
      <c r="F11" s="5">
        <f>ROUNDUP(PRODUCT(PRODUCT(F7,0.15),1.47661,13),0)</f>
        <v>6318</v>
      </c>
      <c r="G11" s="5">
        <f>ROUNDUP(PRODUCT(PRODUCT(G7,0.15),1.47661,13),0)</f>
        <v>6318</v>
      </c>
      <c r="H11" s="5">
        <f>ROUNDUP(PRODUCT(PRODUCT(H7,0.15),1.47661,13),0)</f>
        <v>6318</v>
      </c>
      <c r="I11" s="5">
        <f>ROUNDUP(PRODUCT(PRODUCT(I7,0.15),1.47661,13),0)</f>
        <v>6318</v>
      </c>
      <c r="J11" s="5">
        <f>ROUNDUP(PRODUCT(PRODUCT(J7,0.15),1.47661,13),0)</f>
        <v>6318</v>
      </c>
      <c r="K11" s="5">
        <f>ROUNDUP(PRODUCT(PRODUCT(K7,0.2),1.47661,13),0)</f>
        <v>8424</v>
      </c>
      <c r="L11" s="5">
        <f>ROUNDUP(PRODUCT(PRODUCT(L7,0.2),1.47661,13),0)</f>
        <v>8424</v>
      </c>
      <c r="M11" s="5">
        <f>ROUNDUP(PRODUCT(PRODUCT(M7,0.2),1.47661,13),0)</f>
        <v>8424</v>
      </c>
      <c r="N11" s="5">
        <f>ROUNDUP(PRODUCT(PRODUCT(N7,0.2),1.47661,13),0)</f>
        <v>9433</v>
      </c>
      <c r="O11" s="5">
        <f>ROUNDUP(PRODUCT(PRODUCT(O7,0.2),1.47661,13),0)</f>
        <v>9433</v>
      </c>
      <c r="P11" s="5">
        <f aca="true" t="shared" si="2" ref="P11:AD11">ROUNDUP(PRODUCT(PRODUCT(P7,0.25),1.47661,13),0)</f>
        <v>11792</v>
      </c>
      <c r="Q11" s="5">
        <f t="shared" si="2"/>
        <v>11792</v>
      </c>
      <c r="R11" s="5">
        <f t="shared" si="2"/>
        <v>11792</v>
      </c>
      <c r="S11" s="5">
        <f t="shared" si="2"/>
        <v>11792</v>
      </c>
      <c r="T11" s="5">
        <f t="shared" si="2"/>
        <v>11792</v>
      </c>
      <c r="U11" s="5">
        <f t="shared" si="2"/>
        <v>11792</v>
      </c>
      <c r="V11" s="5">
        <f t="shared" si="2"/>
        <v>11792</v>
      </c>
      <c r="W11" s="5">
        <f t="shared" si="2"/>
        <v>12377</v>
      </c>
      <c r="X11" s="5">
        <f t="shared" si="2"/>
        <v>12377</v>
      </c>
      <c r="Y11" s="5">
        <f t="shared" si="2"/>
        <v>12377</v>
      </c>
      <c r="Z11" s="5">
        <f t="shared" si="2"/>
        <v>12377</v>
      </c>
      <c r="AA11" s="5">
        <f t="shared" si="2"/>
        <v>12377</v>
      </c>
      <c r="AB11" s="5">
        <f t="shared" si="2"/>
        <v>12377</v>
      </c>
      <c r="AC11" s="5">
        <f t="shared" si="2"/>
        <v>12377</v>
      </c>
      <c r="AD11" s="5">
        <f t="shared" si="2"/>
        <v>12377</v>
      </c>
    </row>
    <row r="13" spans="1:30" ht="12.75">
      <c r="A13" s="19" t="s">
        <v>23</v>
      </c>
      <c r="B13" s="15">
        <f aca="true" t="shared" si="3" ref="B13:AD13">SUM(B9,B11)</f>
        <v>45668</v>
      </c>
      <c r="C13" s="15">
        <f t="shared" si="3"/>
        <v>45668</v>
      </c>
      <c r="D13" s="15">
        <f t="shared" si="3"/>
        <v>45668</v>
      </c>
      <c r="E13" s="15">
        <f t="shared" si="3"/>
        <v>45668</v>
      </c>
      <c r="F13" s="15">
        <f t="shared" si="3"/>
        <v>50815</v>
      </c>
      <c r="G13" s="15">
        <f t="shared" si="3"/>
        <v>50815</v>
      </c>
      <c r="H13" s="15">
        <f t="shared" si="3"/>
        <v>50815</v>
      </c>
      <c r="I13" s="15">
        <f t="shared" si="3"/>
        <v>50815</v>
      </c>
      <c r="J13" s="15">
        <f t="shared" si="3"/>
        <v>52830</v>
      </c>
      <c r="K13" s="15">
        <f t="shared" si="3"/>
        <v>54936</v>
      </c>
      <c r="L13" s="15">
        <f t="shared" si="3"/>
        <v>54936</v>
      </c>
      <c r="M13" s="15">
        <f t="shared" si="3"/>
        <v>54936</v>
      </c>
      <c r="N13" s="15">
        <f t="shared" si="3"/>
        <v>58978</v>
      </c>
      <c r="O13" s="15">
        <f t="shared" si="3"/>
        <v>58978</v>
      </c>
      <c r="P13" s="15">
        <f t="shared" si="3"/>
        <v>61337</v>
      </c>
      <c r="Q13" s="15">
        <f t="shared" si="3"/>
        <v>61337</v>
      </c>
      <c r="R13" s="15">
        <f t="shared" si="3"/>
        <v>63583</v>
      </c>
      <c r="S13" s="15">
        <f t="shared" si="3"/>
        <v>63583</v>
      </c>
      <c r="T13" s="15">
        <f t="shared" si="3"/>
        <v>63583</v>
      </c>
      <c r="U13" s="15">
        <f t="shared" si="3"/>
        <v>63583</v>
      </c>
      <c r="V13" s="15">
        <f t="shared" si="3"/>
        <v>63583</v>
      </c>
      <c r="W13" s="15">
        <f t="shared" si="3"/>
        <v>67547</v>
      </c>
      <c r="X13" s="15">
        <f t="shared" si="3"/>
        <v>67547</v>
      </c>
      <c r="Y13" s="15">
        <f t="shared" si="3"/>
        <v>67547</v>
      </c>
      <c r="Z13" s="15">
        <f t="shared" si="3"/>
        <v>67547</v>
      </c>
      <c r="AA13" s="15">
        <f t="shared" si="3"/>
        <v>67547</v>
      </c>
      <c r="AB13" s="15">
        <f t="shared" si="3"/>
        <v>70042</v>
      </c>
      <c r="AC13" s="15">
        <f t="shared" si="3"/>
        <v>70042</v>
      </c>
      <c r="AD13" s="15">
        <f t="shared" si="3"/>
        <v>70042</v>
      </c>
    </row>
    <row r="14" spans="1:30" ht="12.75">
      <c r="A14" s="19" t="s">
        <v>30</v>
      </c>
      <c r="B14" s="15">
        <f>Actuel!L20+B13</f>
        <v>444558</v>
      </c>
      <c r="C14" s="15">
        <f aca="true" t="shared" si="4" ref="C14:AD14">SUM(B14,C13)</f>
        <v>490226</v>
      </c>
      <c r="D14" s="15">
        <f t="shared" si="4"/>
        <v>535894</v>
      </c>
      <c r="E14" s="15">
        <f t="shared" si="4"/>
        <v>581562</v>
      </c>
      <c r="F14" s="15">
        <f t="shared" si="4"/>
        <v>632377</v>
      </c>
      <c r="G14" s="15">
        <f t="shared" si="4"/>
        <v>683192</v>
      </c>
      <c r="H14" s="15">
        <f t="shared" si="4"/>
        <v>734007</v>
      </c>
      <c r="I14" s="15">
        <f t="shared" si="4"/>
        <v>784822</v>
      </c>
      <c r="J14" s="15">
        <f t="shared" si="4"/>
        <v>837652</v>
      </c>
      <c r="K14" s="15">
        <f t="shared" si="4"/>
        <v>892588</v>
      </c>
      <c r="L14" s="15">
        <f t="shared" si="4"/>
        <v>947524</v>
      </c>
      <c r="M14" s="15">
        <f t="shared" si="4"/>
        <v>1002460</v>
      </c>
      <c r="N14" s="15">
        <f t="shared" si="4"/>
        <v>1061438</v>
      </c>
      <c r="O14" s="15">
        <f t="shared" si="4"/>
        <v>1120416</v>
      </c>
      <c r="P14" s="15">
        <f t="shared" si="4"/>
        <v>1181753</v>
      </c>
      <c r="Q14" s="15">
        <f t="shared" si="4"/>
        <v>1243090</v>
      </c>
      <c r="R14" s="15">
        <f t="shared" si="4"/>
        <v>1306673</v>
      </c>
      <c r="S14" s="15">
        <f t="shared" si="4"/>
        <v>1370256</v>
      </c>
      <c r="T14" s="15">
        <f t="shared" si="4"/>
        <v>1433839</v>
      </c>
      <c r="U14" s="15">
        <f t="shared" si="4"/>
        <v>1497422</v>
      </c>
      <c r="V14" s="15">
        <f t="shared" si="4"/>
        <v>1561005</v>
      </c>
      <c r="W14" s="15">
        <f t="shared" si="4"/>
        <v>1628552</v>
      </c>
      <c r="X14" s="15">
        <f t="shared" si="4"/>
        <v>1696099</v>
      </c>
      <c r="Y14" s="15">
        <f t="shared" si="4"/>
        <v>1763646</v>
      </c>
      <c r="Z14" s="15">
        <f t="shared" si="4"/>
        <v>1831193</v>
      </c>
      <c r="AA14" s="15">
        <f t="shared" si="4"/>
        <v>1898740</v>
      </c>
      <c r="AB14" s="15">
        <f t="shared" si="4"/>
        <v>1968782</v>
      </c>
      <c r="AC14" s="15">
        <f t="shared" si="4"/>
        <v>2038824</v>
      </c>
      <c r="AD14" s="15">
        <f t="shared" si="4"/>
        <v>2108866</v>
      </c>
    </row>
    <row r="15" spans="1:30" ht="12.75">
      <c r="A15" s="19" t="s">
        <v>27</v>
      </c>
      <c r="B15" s="15">
        <f>B13-Actuel!M19</f>
        <v>1</v>
      </c>
      <c r="C15" s="15">
        <f>C13-Actuel!N19</f>
        <v>-1277</v>
      </c>
      <c r="D15" s="15">
        <f>D13-Actuel!O19</f>
        <v>-1277</v>
      </c>
      <c r="E15" s="15">
        <f>E13-Actuel!P19</f>
        <v>-1277</v>
      </c>
      <c r="F15" s="15">
        <f>F13-Actuel!Q19</f>
        <v>-1411</v>
      </c>
      <c r="G15" s="15">
        <f>G13-Actuel!R19</f>
        <v>-1411</v>
      </c>
      <c r="H15" s="15">
        <f>H13-Actuel!S19</f>
        <v>-2836</v>
      </c>
      <c r="I15" s="15">
        <f>I13-Actuel!T19</f>
        <v>-2836</v>
      </c>
      <c r="J15" s="15">
        <f>J13-Actuel!U19</f>
        <v>-3252</v>
      </c>
      <c r="K15" s="15">
        <f>K13-Actuel!V19</f>
        <v>-2672</v>
      </c>
      <c r="L15" s="15">
        <f>L13-Actuel!W19</f>
        <v>-2672</v>
      </c>
      <c r="M15" s="15">
        <f>M13-Actuel!X19</f>
        <v>-2672</v>
      </c>
      <c r="N15" s="15">
        <f>N13-Actuel!Y19</f>
        <v>-4040</v>
      </c>
      <c r="O15" s="15">
        <f>O13-Actuel!Z19</f>
        <v>-4040</v>
      </c>
      <c r="P15" s="15">
        <f>P13-Actuel!AA19</f>
        <v>-3600</v>
      </c>
      <c r="Q15" s="15">
        <f>Q13-Actuel!AB19</f>
        <v>-3600</v>
      </c>
      <c r="R15" s="15">
        <f>R13-Actuel!AC19</f>
        <v>-4100</v>
      </c>
      <c r="S15" s="15">
        <f>S13-Actuel!AD19</f>
        <v>-4100</v>
      </c>
      <c r="T15" s="15">
        <f>T13-Actuel!AE19</f>
        <v>-4100</v>
      </c>
      <c r="U15" s="15">
        <f>U13-Actuel!AF19</f>
        <v>-4100</v>
      </c>
      <c r="V15" s="15">
        <f>V13-Actuel!AG19</f>
        <v>-4100</v>
      </c>
      <c r="W15" s="15">
        <f>W13-Actuel!AH19</f>
        <v>-4955</v>
      </c>
      <c r="X15" s="15">
        <f>X13-Actuel!AI19</f>
        <v>-4955</v>
      </c>
      <c r="Y15" s="15">
        <f>Y13-Actuel!AJ19</f>
        <v>-4955</v>
      </c>
      <c r="Z15" s="15">
        <f>Z13-Actuel!AK19</f>
        <v>-4955</v>
      </c>
      <c r="AA15" s="15">
        <f>AA13-Actuel!AL19</f>
        <v>-4955</v>
      </c>
      <c r="AB15" s="15">
        <f>AB13-Actuel!AM19</f>
        <v>-5561</v>
      </c>
      <c r="AC15" s="15">
        <f>AC13-Actuel!AN19</f>
        <v>-5561</v>
      </c>
      <c r="AD15" s="15">
        <f>AD13-Actuel!AO19</f>
        <v>-5561</v>
      </c>
    </row>
    <row r="16" spans="1:30" ht="12.75">
      <c r="A16" s="19" t="s">
        <v>26</v>
      </c>
      <c r="B16" s="15">
        <f>B15</f>
        <v>1</v>
      </c>
      <c r="C16" s="5">
        <f aca="true" t="shared" si="5" ref="C16:AD16">SUM(B16,C15)</f>
        <v>-1276</v>
      </c>
      <c r="D16" s="5">
        <f t="shared" si="5"/>
        <v>-2553</v>
      </c>
      <c r="E16" s="5">
        <f t="shared" si="5"/>
        <v>-3830</v>
      </c>
      <c r="F16" s="5">
        <f t="shared" si="5"/>
        <v>-5241</v>
      </c>
      <c r="G16" s="5">
        <f t="shared" si="5"/>
        <v>-6652</v>
      </c>
      <c r="H16" s="5">
        <f t="shared" si="5"/>
        <v>-9488</v>
      </c>
      <c r="I16" s="5">
        <f t="shared" si="5"/>
        <v>-12324</v>
      </c>
      <c r="J16" s="5">
        <f t="shared" si="5"/>
        <v>-15576</v>
      </c>
      <c r="K16" s="5">
        <f t="shared" si="5"/>
        <v>-18248</v>
      </c>
      <c r="L16" s="5">
        <f t="shared" si="5"/>
        <v>-20920</v>
      </c>
      <c r="M16" s="5">
        <f t="shared" si="5"/>
        <v>-23592</v>
      </c>
      <c r="N16" s="5">
        <f t="shared" si="5"/>
        <v>-27632</v>
      </c>
      <c r="O16" s="5">
        <f t="shared" si="5"/>
        <v>-31672</v>
      </c>
      <c r="P16" s="5">
        <f t="shared" si="5"/>
        <v>-35272</v>
      </c>
      <c r="Q16" s="5">
        <f t="shared" si="5"/>
        <v>-38872</v>
      </c>
      <c r="R16" s="5">
        <f t="shared" si="5"/>
        <v>-42972</v>
      </c>
      <c r="S16" s="5">
        <f t="shared" si="5"/>
        <v>-47072</v>
      </c>
      <c r="T16" s="5">
        <f t="shared" si="5"/>
        <v>-51172</v>
      </c>
      <c r="U16" s="5">
        <f t="shared" si="5"/>
        <v>-55272</v>
      </c>
      <c r="V16" s="5">
        <f t="shared" si="5"/>
        <v>-59372</v>
      </c>
      <c r="W16" s="5">
        <f t="shared" si="5"/>
        <v>-64327</v>
      </c>
      <c r="X16" s="5">
        <f t="shared" si="5"/>
        <v>-69282</v>
      </c>
      <c r="Y16" s="5">
        <f t="shared" si="5"/>
        <v>-74237</v>
      </c>
      <c r="Z16" s="5">
        <f t="shared" si="5"/>
        <v>-79192</v>
      </c>
      <c r="AA16" s="5">
        <f t="shared" si="5"/>
        <v>-84147</v>
      </c>
      <c r="AB16" s="5">
        <f t="shared" si="5"/>
        <v>-89708</v>
      </c>
      <c r="AC16" s="5">
        <f t="shared" si="5"/>
        <v>-95269</v>
      </c>
      <c r="AD16" s="5">
        <f t="shared" si="5"/>
        <v>-100830</v>
      </c>
    </row>
    <row r="17" spans="27:30" ht="12.75">
      <c r="AA17" s="25" t="s">
        <v>25</v>
      </c>
      <c r="AB17" s="25"/>
      <c r="AC17" s="25"/>
      <c r="AD17" s="5">
        <f>ROUNDUP(PRODUCT(AD16,0.771),0)</f>
        <v>-77740</v>
      </c>
    </row>
    <row r="18" spans="1:30" ht="12.75">
      <c r="A18" s="19" t="s">
        <v>33</v>
      </c>
      <c r="Z18" s="25" t="s">
        <v>28</v>
      </c>
      <c r="AA18" s="25"/>
      <c r="AB18" s="25"/>
      <c r="AC18" s="25"/>
      <c r="AD18" s="11">
        <f>ROUNDUP((AD17/480),0)</f>
        <v>-162</v>
      </c>
    </row>
  </sheetData>
  <sheetProtection/>
  <mergeCells count="2">
    <mergeCell ref="Z18:AC18"/>
    <mergeCell ref="AA17:AC17"/>
  </mergeCells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  <ignoredErrors>
    <ignoredError sqref="F4:W4 C15:AD15 AB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zoomScaleSheetLayoutView="1" workbookViewId="0" topLeftCell="A1">
      <selection activeCell="A1" sqref="A1"/>
    </sheetView>
  </sheetViews>
  <sheetFormatPr defaultColWidth="11.00390625" defaultRowHeight="12.75"/>
  <cols>
    <col min="1" max="1" width="29.75390625" style="19" customWidth="1"/>
    <col min="2" max="25" width="11.625" style="19" customWidth="1"/>
    <col min="26" max="16384" width="9.125" style="1" customWidth="1"/>
  </cols>
  <sheetData>
    <row r="1" spans="1:25" ht="12.75">
      <c r="A1" s="19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2.75">
      <c r="A2" s="19" t="s">
        <v>21</v>
      </c>
      <c r="B2" s="5">
        <v>16</v>
      </c>
      <c r="C2" s="5">
        <v>17</v>
      </c>
      <c r="D2" s="5">
        <v>18</v>
      </c>
      <c r="E2" s="5">
        <v>19</v>
      </c>
      <c r="F2" s="5">
        <v>20</v>
      </c>
      <c r="G2" s="5">
        <v>21</v>
      </c>
      <c r="H2" s="5">
        <v>22</v>
      </c>
      <c r="I2" s="5">
        <v>23</v>
      </c>
      <c r="J2" s="5">
        <v>24</v>
      </c>
      <c r="K2" s="5">
        <v>25</v>
      </c>
      <c r="L2" s="5">
        <v>26</v>
      </c>
      <c r="M2" s="5">
        <v>27</v>
      </c>
      <c r="N2" s="5">
        <v>28</v>
      </c>
      <c r="O2" s="5">
        <v>29</v>
      </c>
      <c r="P2" s="5">
        <v>30</v>
      </c>
      <c r="Q2" s="5">
        <v>31</v>
      </c>
      <c r="R2" s="5">
        <v>32</v>
      </c>
      <c r="S2" s="5">
        <v>33</v>
      </c>
      <c r="T2" s="5">
        <v>34</v>
      </c>
      <c r="U2" s="5">
        <v>35</v>
      </c>
      <c r="V2" s="5">
        <v>36</v>
      </c>
      <c r="W2" s="5">
        <v>37</v>
      </c>
      <c r="X2" s="5">
        <v>38</v>
      </c>
      <c r="Y2" s="5">
        <v>39</v>
      </c>
    </row>
    <row r="3" spans="1:25" ht="12.75">
      <c r="A3" s="19" t="s">
        <v>8</v>
      </c>
      <c r="B3" s="11"/>
      <c r="C3" s="11"/>
      <c r="D3" s="11"/>
      <c r="E3" s="11" t="s">
        <v>17</v>
      </c>
      <c r="F3" s="11"/>
      <c r="G3" s="11"/>
      <c r="H3" s="11"/>
      <c r="I3" s="11" t="s">
        <v>18</v>
      </c>
      <c r="J3" s="11"/>
      <c r="K3" s="11"/>
      <c r="L3" s="11"/>
      <c r="M3" s="11" t="s">
        <v>17</v>
      </c>
      <c r="N3" s="11"/>
      <c r="O3" s="11"/>
      <c r="P3" s="11"/>
      <c r="Q3" s="11"/>
      <c r="R3" s="11" t="s">
        <v>16</v>
      </c>
      <c r="S3" s="11"/>
      <c r="T3" s="11"/>
      <c r="U3" s="11"/>
      <c r="V3" s="11"/>
      <c r="W3" s="11" t="s">
        <v>17</v>
      </c>
      <c r="X3" s="11"/>
      <c r="Y3" s="11"/>
    </row>
    <row r="4" spans="1:25" ht="12.75">
      <c r="A4" s="19" t="s">
        <v>5</v>
      </c>
      <c r="B4" s="5">
        <v>2391</v>
      </c>
      <c r="C4" s="5">
        <f>B4</f>
        <v>2391</v>
      </c>
      <c r="D4" s="5">
        <f>C4</f>
        <v>2391</v>
      </c>
      <c r="E4" s="5">
        <f>ROUNDUP(SUM(PRODUCT(D4,0.045),D4),0)</f>
        <v>2499</v>
      </c>
      <c r="F4" s="5">
        <f>E4</f>
        <v>2499</v>
      </c>
      <c r="G4" s="5">
        <f>F4</f>
        <v>2499</v>
      </c>
      <c r="H4" s="5">
        <f>G4</f>
        <v>2499</v>
      </c>
      <c r="I4" s="5">
        <f>ROUNDUP(SUM(PRODUCT(H4,0.065),H4),0)</f>
        <v>2662</v>
      </c>
      <c r="J4" s="5">
        <f>I4</f>
        <v>2662</v>
      </c>
      <c r="K4" s="5">
        <f>J4</f>
        <v>2662</v>
      </c>
      <c r="L4" s="5">
        <f>K4</f>
        <v>2662</v>
      </c>
      <c r="M4" s="5">
        <f>ROUNDUP(SUM(PRODUCT(L4,0.045),L4),0)</f>
        <v>2782</v>
      </c>
      <c r="N4" s="5">
        <f>M4</f>
        <v>2782</v>
      </c>
      <c r="O4" s="5">
        <f>N4</f>
        <v>2782</v>
      </c>
      <c r="P4" s="5">
        <f>O4</f>
        <v>2782</v>
      </c>
      <c r="Q4" s="5">
        <f>P4</f>
        <v>2782</v>
      </c>
      <c r="R4" s="5">
        <f>ROUNDUP(SUM(PRODUCT(Q4,0.065),Q4),0)</f>
        <v>2963</v>
      </c>
      <c r="S4" s="5">
        <f>R4</f>
        <v>2963</v>
      </c>
      <c r="T4" s="5">
        <f>S4</f>
        <v>2963</v>
      </c>
      <c r="U4" s="5">
        <f>T4</f>
        <v>2963</v>
      </c>
      <c r="V4" s="5">
        <f>U4</f>
        <v>2963</v>
      </c>
      <c r="W4" s="5">
        <f>ROUNDUP(SUM(PRODUCT(V4,0.045),V4),0)</f>
        <v>3097</v>
      </c>
      <c r="X4" s="5">
        <f>W4</f>
        <v>3097</v>
      </c>
      <c r="Y4" s="5">
        <f>X4</f>
        <v>3097</v>
      </c>
    </row>
    <row r="5" spans="1:25" ht="12.75">
      <c r="A5" s="19" t="s">
        <v>1</v>
      </c>
      <c r="B5" s="14"/>
      <c r="C5" s="5"/>
      <c r="D5" s="5"/>
      <c r="E5" s="8">
        <v>0.045</v>
      </c>
      <c r="F5" s="5"/>
      <c r="G5" s="5"/>
      <c r="H5" s="14"/>
      <c r="I5" s="8">
        <v>0.065</v>
      </c>
      <c r="J5" s="5"/>
      <c r="K5" s="14"/>
      <c r="L5" s="5"/>
      <c r="M5" s="8">
        <v>0.045</v>
      </c>
      <c r="N5" s="14"/>
      <c r="O5" s="5"/>
      <c r="P5" s="5"/>
      <c r="Q5" s="8"/>
      <c r="R5" s="8">
        <v>0.065</v>
      </c>
      <c r="S5" s="5"/>
      <c r="T5" s="8"/>
      <c r="U5" s="5"/>
      <c r="V5" s="5"/>
      <c r="W5" s="8">
        <v>0.045</v>
      </c>
      <c r="X5" s="5"/>
      <c r="Y5" s="5"/>
    </row>
    <row r="7" spans="1:25" ht="12.75">
      <c r="A7" s="19" t="s">
        <v>13</v>
      </c>
      <c r="B7" s="5">
        <v>2194</v>
      </c>
      <c r="C7" s="5">
        <f>B7</f>
        <v>2194</v>
      </c>
      <c r="D7" s="5">
        <f>C7</f>
        <v>2194</v>
      </c>
      <c r="E7" s="5">
        <f>D7</f>
        <v>2194</v>
      </c>
      <c r="F7" s="5">
        <f>E7</f>
        <v>2194</v>
      </c>
      <c r="G7" s="5">
        <f>F7</f>
        <v>2194</v>
      </c>
      <c r="H7" s="5">
        <f>G7</f>
        <v>2194</v>
      </c>
      <c r="I7" s="5">
        <v>2457</v>
      </c>
      <c r="J7" s="5">
        <f aca="true" t="shared" si="0" ref="J7:Q7">I7</f>
        <v>2457</v>
      </c>
      <c r="K7" s="5">
        <f t="shared" si="0"/>
        <v>2457</v>
      </c>
      <c r="L7" s="5">
        <f t="shared" si="0"/>
        <v>2457</v>
      </c>
      <c r="M7" s="5">
        <f t="shared" si="0"/>
        <v>2457</v>
      </c>
      <c r="N7" s="5">
        <f t="shared" si="0"/>
        <v>2457</v>
      </c>
      <c r="O7" s="5">
        <f t="shared" si="0"/>
        <v>2457</v>
      </c>
      <c r="P7" s="5">
        <f t="shared" si="0"/>
        <v>2457</v>
      </c>
      <c r="Q7" s="5">
        <f t="shared" si="0"/>
        <v>2457</v>
      </c>
      <c r="R7" s="5">
        <v>2579</v>
      </c>
      <c r="S7" s="5">
        <f aca="true" t="shared" si="1" ref="S7:Y7">R7</f>
        <v>2579</v>
      </c>
      <c r="T7" s="5">
        <f t="shared" si="1"/>
        <v>2579</v>
      </c>
      <c r="U7" s="5">
        <f t="shared" si="1"/>
        <v>2579</v>
      </c>
      <c r="V7" s="5">
        <f t="shared" si="1"/>
        <v>2579</v>
      </c>
      <c r="W7" s="5">
        <f t="shared" si="1"/>
        <v>2579</v>
      </c>
      <c r="X7" s="5">
        <f t="shared" si="1"/>
        <v>2579</v>
      </c>
      <c r="Y7" s="5">
        <f t="shared" si="1"/>
        <v>2579</v>
      </c>
    </row>
    <row r="9" spans="1:25" ht="12.75">
      <c r="A9" s="22" t="s">
        <v>2</v>
      </c>
      <c r="B9" s="15">
        <f aca="true" t="shared" si="2" ref="B9:Y9">ROUNDUP(PRODUCT(B4,1.47661,13),0)</f>
        <v>45898</v>
      </c>
      <c r="C9" s="15">
        <f t="shared" si="2"/>
        <v>45898</v>
      </c>
      <c r="D9" s="15">
        <f t="shared" si="2"/>
        <v>45898</v>
      </c>
      <c r="E9" s="15">
        <f t="shared" si="2"/>
        <v>47971</v>
      </c>
      <c r="F9" s="15">
        <f t="shared" si="2"/>
        <v>47971</v>
      </c>
      <c r="G9" s="15">
        <f t="shared" si="2"/>
        <v>47971</v>
      </c>
      <c r="H9" s="15">
        <f t="shared" si="2"/>
        <v>47971</v>
      </c>
      <c r="I9" s="15">
        <f t="shared" si="2"/>
        <v>51100</v>
      </c>
      <c r="J9" s="15">
        <f t="shared" si="2"/>
        <v>51100</v>
      </c>
      <c r="K9" s="15">
        <f t="shared" si="2"/>
        <v>51100</v>
      </c>
      <c r="L9" s="15">
        <f t="shared" si="2"/>
        <v>51100</v>
      </c>
      <c r="M9" s="15">
        <f t="shared" si="2"/>
        <v>53404</v>
      </c>
      <c r="N9" s="15">
        <f t="shared" si="2"/>
        <v>53404</v>
      </c>
      <c r="O9" s="15">
        <f t="shared" si="2"/>
        <v>53404</v>
      </c>
      <c r="P9" s="15">
        <f t="shared" si="2"/>
        <v>53404</v>
      </c>
      <c r="Q9" s="15">
        <f t="shared" si="2"/>
        <v>53404</v>
      </c>
      <c r="R9" s="15">
        <f t="shared" si="2"/>
        <v>56878</v>
      </c>
      <c r="S9" s="15">
        <f t="shared" si="2"/>
        <v>56878</v>
      </c>
      <c r="T9" s="15">
        <f t="shared" si="2"/>
        <v>56878</v>
      </c>
      <c r="U9" s="15">
        <f t="shared" si="2"/>
        <v>56878</v>
      </c>
      <c r="V9" s="15">
        <f t="shared" si="2"/>
        <v>56878</v>
      </c>
      <c r="W9" s="15">
        <f t="shared" si="2"/>
        <v>59450</v>
      </c>
      <c r="X9" s="15">
        <f t="shared" si="2"/>
        <v>59450</v>
      </c>
      <c r="Y9" s="15">
        <f t="shared" si="2"/>
        <v>59450</v>
      </c>
    </row>
    <row r="11" spans="1:25" ht="12.75">
      <c r="A11" s="19" t="s">
        <v>19</v>
      </c>
      <c r="B11" s="5">
        <f>ROUNDUP(PRODUCT(PRODUCT(B7,0.15),1.47661,13),0)</f>
        <v>6318</v>
      </c>
      <c r="C11" s="5">
        <f>ROUNDUP(PRODUCT(PRODUCT(C7,0.15),1.47661,13),0)</f>
        <v>6318</v>
      </c>
      <c r="D11" s="5">
        <f>ROUNDUP(PRODUCT(PRODUCT(D7,0.15),1.47661,13),0)</f>
        <v>6318</v>
      </c>
      <c r="E11" s="5">
        <f>ROUNDUP(PRODUCT(PRODUCT(E7,0.15),1.47661,13),0)</f>
        <v>6318</v>
      </c>
      <c r="F11" s="5">
        <f>ROUNDUP(PRODUCT(PRODUCT(F7,0.2),1.47661,13),0)</f>
        <v>8424</v>
      </c>
      <c r="G11" s="5">
        <f>ROUNDUP(PRODUCT(PRODUCT(G7,0.2),1.47661,13),0)</f>
        <v>8424</v>
      </c>
      <c r="H11" s="5">
        <f>ROUNDUP(PRODUCT(PRODUCT(H7,0.2),1.47661,13),0)</f>
        <v>8424</v>
      </c>
      <c r="I11" s="5">
        <f>ROUNDUP(PRODUCT(PRODUCT(I7,0.2),1.47661,13),0)</f>
        <v>9433</v>
      </c>
      <c r="J11" s="5">
        <f>ROUNDUP(PRODUCT(PRODUCT(J7,0.2),1.47661,13),0)</f>
        <v>9433</v>
      </c>
      <c r="K11" s="5">
        <f aca="true" t="shared" si="3" ref="K11:Y11">ROUNDUP(PRODUCT(PRODUCT(K7,0.25),1.47661,13),0)</f>
        <v>11792</v>
      </c>
      <c r="L11" s="5">
        <f t="shared" si="3"/>
        <v>11792</v>
      </c>
      <c r="M11" s="5">
        <f t="shared" si="3"/>
        <v>11792</v>
      </c>
      <c r="N11" s="5">
        <f t="shared" si="3"/>
        <v>11792</v>
      </c>
      <c r="O11" s="5">
        <f t="shared" si="3"/>
        <v>11792</v>
      </c>
      <c r="P11" s="5">
        <f t="shared" si="3"/>
        <v>11792</v>
      </c>
      <c r="Q11" s="5">
        <f t="shared" si="3"/>
        <v>11792</v>
      </c>
      <c r="R11" s="5">
        <f t="shared" si="3"/>
        <v>12377</v>
      </c>
      <c r="S11" s="5">
        <f t="shared" si="3"/>
        <v>12377</v>
      </c>
      <c r="T11" s="5">
        <f t="shared" si="3"/>
        <v>12377</v>
      </c>
      <c r="U11" s="5">
        <f t="shared" si="3"/>
        <v>12377</v>
      </c>
      <c r="V11" s="5">
        <f t="shared" si="3"/>
        <v>12377</v>
      </c>
      <c r="W11" s="5">
        <f t="shared" si="3"/>
        <v>12377</v>
      </c>
      <c r="X11" s="5">
        <f t="shared" si="3"/>
        <v>12377</v>
      </c>
      <c r="Y11" s="5">
        <f t="shared" si="3"/>
        <v>12377</v>
      </c>
    </row>
    <row r="13" spans="1:25" ht="12.75">
      <c r="A13" s="19" t="s">
        <v>23</v>
      </c>
      <c r="B13" s="15">
        <f aca="true" t="shared" si="4" ref="B13:Y13">SUM(B9,B11)</f>
        <v>52216</v>
      </c>
      <c r="C13" s="15">
        <f t="shared" si="4"/>
        <v>52216</v>
      </c>
      <c r="D13" s="15">
        <f t="shared" si="4"/>
        <v>52216</v>
      </c>
      <c r="E13" s="15">
        <f t="shared" si="4"/>
        <v>54289</v>
      </c>
      <c r="F13" s="15">
        <f t="shared" si="4"/>
        <v>56395</v>
      </c>
      <c r="G13" s="15">
        <f t="shared" si="4"/>
        <v>56395</v>
      </c>
      <c r="H13" s="15">
        <f t="shared" si="4"/>
        <v>56395</v>
      </c>
      <c r="I13" s="15">
        <f t="shared" si="4"/>
        <v>60533</v>
      </c>
      <c r="J13" s="15">
        <f t="shared" si="4"/>
        <v>60533</v>
      </c>
      <c r="K13" s="15">
        <f t="shared" si="4"/>
        <v>62892</v>
      </c>
      <c r="L13" s="15">
        <f t="shared" si="4"/>
        <v>62892</v>
      </c>
      <c r="M13" s="15">
        <f t="shared" si="4"/>
        <v>65196</v>
      </c>
      <c r="N13" s="15">
        <f t="shared" si="4"/>
        <v>65196</v>
      </c>
      <c r="O13" s="15">
        <f t="shared" si="4"/>
        <v>65196</v>
      </c>
      <c r="P13" s="15">
        <f t="shared" si="4"/>
        <v>65196</v>
      </c>
      <c r="Q13" s="15">
        <f t="shared" si="4"/>
        <v>65196</v>
      </c>
      <c r="R13" s="15">
        <f t="shared" si="4"/>
        <v>69255</v>
      </c>
      <c r="S13" s="15">
        <f t="shared" si="4"/>
        <v>69255</v>
      </c>
      <c r="T13" s="15">
        <f t="shared" si="4"/>
        <v>69255</v>
      </c>
      <c r="U13" s="15">
        <f t="shared" si="4"/>
        <v>69255</v>
      </c>
      <c r="V13" s="15">
        <f t="shared" si="4"/>
        <v>69255</v>
      </c>
      <c r="W13" s="15">
        <f t="shared" si="4"/>
        <v>71827</v>
      </c>
      <c r="X13" s="15">
        <f t="shared" si="4"/>
        <v>71827</v>
      </c>
      <c r="Y13" s="15">
        <f t="shared" si="4"/>
        <v>71827</v>
      </c>
    </row>
    <row r="14" spans="1:25" ht="12.75">
      <c r="A14" s="19" t="s">
        <v>30</v>
      </c>
      <c r="B14" s="15">
        <f>Actuel!Q20+B13</f>
        <v>689834</v>
      </c>
      <c r="C14" s="15">
        <f aca="true" t="shared" si="5" ref="C14:Y14">SUM(B14,C13)</f>
        <v>742050</v>
      </c>
      <c r="D14" s="15">
        <f t="shared" si="5"/>
        <v>794266</v>
      </c>
      <c r="E14" s="15">
        <f t="shared" si="5"/>
        <v>848555</v>
      </c>
      <c r="F14" s="15">
        <f t="shared" si="5"/>
        <v>904950</v>
      </c>
      <c r="G14" s="15">
        <f t="shared" si="5"/>
        <v>961345</v>
      </c>
      <c r="H14" s="15">
        <f t="shared" si="5"/>
        <v>1017740</v>
      </c>
      <c r="I14" s="15">
        <f t="shared" si="5"/>
        <v>1078273</v>
      </c>
      <c r="J14" s="15">
        <f t="shared" si="5"/>
        <v>1138806</v>
      </c>
      <c r="K14" s="15">
        <f t="shared" si="5"/>
        <v>1201698</v>
      </c>
      <c r="L14" s="15">
        <f t="shared" si="5"/>
        <v>1264590</v>
      </c>
      <c r="M14" s="15">
        <f t="shared" si="5"/>
        <v>1329786</v>
      </c>
      <c r="N14" s="15">
        <f t="shared" si="5"/>
        <v>1394982</v>
      </c>
      <c r="O14" s="15">
        <f t="shared" si="5"/>
        <v>1460178</v>
      </c>
      <c r="P14" s="15">
        <f t="shared" si="5"/>
        <v>1525374</v>
      </c>
      <c r="Q14" s="15">
        <f t="shared" si="5"/>
        <v>1590570</v>
      </c>
      <c r="R14" s="15">
        <f t="shared" si="5"/>
        <v>1659825</v>
      </c>
      <c r="S14" s="15">
        <f t="shared" si="5"/>
        <v>1729080</v>
      </c>
      <c r="T14" s="15">
        <f t="shared" si="5"/>
        <v>1798335</v>
      </c>
      <c r="U14" s="15">
        <f t="shared" si="5"/>
        <v>1867590</v>
      </c>
      <c r="V14" s="15">
        <f t="shared" si="5"/>
        <v>1936845</v>
      </c>
      <c r="W14" s="15">
        <f t="shared" si="5"/>
        <v>2008672</v>
      </c>
      <c r="X14" s="15">
        <f t="shared" si="5"/>
        <v>2080499</v>
      </c>
      <c r="Y14" s="15">
        <f t="shared" si="5"/>
        <v>2152326</v>
      </c>
    </row>
    <row r="15" spans="1:25" ht="12.75">
      <c r="A15" s="19" t="s">
        <v>27</v>
      </c>
      <c r="B15" s="15">
        <f>B13-Actuel!R19</f>
        <v>-10</v>
      </c>
      <c r="C15" s="15">
        <f>C13-Actuel!S19</f>
        <v>-1435</v>
      </c>
      <c r="D15" s="15">
        <f>D13-Actuel!T19</f>
        <v>-1435</v>
      </c>
      <c r="E15" s="15">
        <f>E13-Actuel!U19</f>
        <v>-1793</v>
      </c>
      <c r="F15" s="15">
        <f>F13-Actuel!V19</f>
        <v>-1213</v>
      </c>
      <c r="G15" s="15">
        <f>G13-Actuel!W19</f>
        <v>-1213</v>
      </c>
      <c r="H15" s="15">
        <f>H13-Actuel!X19</f>
        <v>-1213</v>
      </c>
      <c r="I15" s="15">
        <f>I13-Actuel!Y19</f>
        <v>-2485</v>
      </c>
      <c r="J15" s="15">
        <f>J13-Actuel!Z19</f>
        <v>-2485</v>
      </c>
      <c r="K15" s="15">
        <f>K13-Actuel!AA19</f>
        <v>-2045</v>
      </c>
      <c r="L15" s="15">
        <f>L13-Actuel!AB19</f>
        <v>-2045</v>
      </c>
      <c r="M15" s="15">
        <f>M13-Actuel!AC19</f>
        <v>-2487</v>
      </c>
      <c r="N15" s="15">
        <f>N13-Actuel!AD19</f>
        <v>-2487</v>
      </c>
      <c r="O15" s="15">
        <f>O13-Actuel!AE19</f>
        <v>-2487</v>
      </c>
      <c r="P15" s="15">
        <f>P13-Actuel!AF19</f>
        <v>-2487</v>
      </c>
      <c r="Q15" s="15">
        <f>Q13-Actuel!AG19</f>
        <v>-2487</v>
      </c>
      <c r="R15" s="15">
        <f>R13-Actuel!AH19</f>
        <v>-3247</v>
      </c>
      <c r="S15" s="15">
        <f>S13-Actuel!AI19</f>
        <v>-3247</v>
      </c>
      <c r="T15" s="15">
        <f>T13-Actuel!AJ19</f>
        <v>-3247</v>
      </c>
      <c r="U15" s="15">
        <f>U13-Actuel!AK19</f>
        <v>-3247</v>
      </c>
      <c r="V15" s="15">
        <f>V13-Actuel!AL19</f>
        <v>-3247</v>
      </c>
      <c r="W15" s="15">
        <f>W13-Actuel!AM19</f>
        <v>-3776</v>
      </c>
      <c r="X15" s="15">
        <f>X13-Actuel!AN19</f>
        <v>-3776</v>
      </c>
      <c r="Y15" s="15">
        <f>Y13-Actuel!AO19</f>
        <v>-3776</v>
      </c>
    </row>
    <row r="16" spans="1:25" ht="12.75">
      <c r="A16" s="19" t="s">
        <v>26</v>
      </c>
      <c r="B16" s="15">
        <f>B15</f>
        <v>-10</v>
      </c>
      <c r="C16" s="5">
        <f aca="true" t="shared" si="6" ref="C16:Y16">SUM(B16,C15)</f>
        <v>-1445</v>
      </c>
      <c r="D16" s="5">
        <f t="shared" si="6"/>
        <v>-2880</v>
      </c>
      <c r="E16" s="5">
        <f t="shared" si="6"/>
        <v>-4673</v>
      </c>
      <c r="F16" s="5">
        <f t="shared" si="6"/>
        <v>-5886</v>
      </c>
      <c r="G16" s="5">
        <f t="shared" si="6"/>
        <v>-7099</v>
      </c>
      <c r="H16" s="5">
        <f t="shared" si="6"/>
        <v>-8312</v>
      </c>
      <c r="I16" s="5">
        <f t="shared" si="6"/>
        <v>-10797</v>
      </c>
      <c r="J16" s="5">
        <f t="shared" si="6"/>
        <v>-13282</v>
      </c>
      <c r="K16" s="5">
        <f t="shared" si="6"/>
        <v>-15327</v>
      </c>
      <c r="L16" s="5">
        <f t="shared" si="6"/>
        <v>-17372</v>
      </c>
      <c r="M16" s="5">
        <f t="shared" si="6"/>
        <v>-19859</v>
      </c>
      <c r="N16" s="5">
        <f t="shared" si="6"/>
        <v>-22346</v>
      </c>
      <c r="O16" s="5">
        <f t="shared" si="6"/>
        <v>-24833</v>
      </c>
      <c r="P16" s="5">
        <f t="shared" si="6"/>
        <v>-27320</v>
      </c>
      <c r="Q16" s="5">
        <f t="shared" si="6"/>
        <v>-29807</v>
      </c>
      <c r="R16" s="5">
        <f t="shared" si="6"/>
        <v>-33054</v>
      </c>
      <c r="S16" s="5">
        <f t="shared" si="6"/>
        <v>-36301</v>
      </c>
      <c r="T16" s="5">
        <f t="shared" si="6"/>
        <v>-39548</v>
      </c>
      <c r="U16" s="5">
        <f t="shared" si="6"/>
        <v>-42795</v>
      </c>
      <c r="V16" s="5">
        <f t="shared" si="6"/>
        <v>-46042</v>
      </c>
      <c r="W16" s="5">
        <f t="shared" si="6"/>
        <v>-49818</v>
      </c>
      <c r="X16" s="5">
        <f t="shared" si="6"/>
        <v>-53594</v>
      </c>
      <c r="Y16" s="5">
        <f t="shared" si="6"/>
        <v>-57370</v>
      </c>
    </row>
    <row r="17" spans="22:25" ht="12.75">
      <c r="V17" s="25" t="s">
        <v>25</v>
      </c>
      <c r="W17" s="25"/>
      <c r="X17" s="25"/>
      <c r="Y17" s="5">
        <f>ROUNDUP(PRODUCT(Y16,0.771),0)</f>
        <v>-44233</v>
      </c>
    </row>
    <row r="18" spans="1:25" ht="12.75">
      <c r="A18" s="19" t="s">
        <v>35</v>
      </c>
      <c r="U18" s="25" t="s">
        <v>28</v>
      </c>
      <c r="V18" s="25"/>
      <c r="W18" s="25"/>
      <c r="X18" s="25"/>
      <c r="Y18" s="11">
        <f>ROUNDUP((Y17/480),0)</f>
        <v>-93</v>
      </c>
    </row>
  </sheetData>
  <sheetProtection/>
  <mergeCells count="2">
    <mergeCell ref="U18:X18"/>
    <mergeCell ref="V17:X17"/>
  </mergeCells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  <ignoredErrors>
    <ignoredError sqref="C15:Y15 E4 I4 M4 R4 W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SheetLayoutView="1" workbookViewId="0" topLeftCell="A1">
      <selection activeCell="A1" sqref="A1"/>
    </sheetView>
  </sheetViews>
  <sheetFormatPr defaultColWidth="11.00390625" defaultRowHeight="12.75"/>
  <cols>
    <col min="1" max="1" width="29.00390625" style="19" customWidth="1"/>
    <col min="2" max="17" width="11.625" style="19" customWidth="1"/>
    <col min="18" max="16384" width="14.875" style="1" customWidth="1"/>
  </cols>
  <sheetData>
    <row r="1" spans="1:17" ht="12.75">
      <c r="A1" s="19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19" t="s">
        <v>21</v>
      </c>
      <c r="B2" s="5">
        <v>24</v>
      </c>
      <c r="C2" s="5">
        <v>25</v>
      </c>
      <c r="D2" s="5">
        <v>26</v>
      </c>
      <c r="E2" s="5">
        <v>27</v>
      </c>
      <c r="F2" s="5">
        <v>28</v>
      </c>
      <c r="G2" s="5">
        <v>29</v>
      </c>
      <c r="H2" s="5">
        <v>30</v>
      </c>
      <c r="I2" s="5">
        <v>31</v>
      </c>
      <c r="J2" s="5">
        <v>32</v>
      </c>
      <c r="K2" s="5">
        <v>33</v>
      </c>
      <c r="L2" s="5">
        <v>34</v>
      </c>
      <c r="M2" s="5">
        <v>35</v>
      </c>
      <c r="N2" s="5">
        <v>36</v>
      </c>
      <c r="O2" s="5">
        <v>37</v>
      </c>
      <c r="P2" s="5">
        <v>38</v>
      </c>
      <c r="Q2" s="5">
        <v>39</v>
      </c>
    </row>
    <row r="3" spans="1:17" ht="12.75">
      <c r="A3" s="19" t="s">
        <v>8</v>
      </c>
      <c r="B3" s="11"/>
      <c r="C3" s="11"/>
      <c r="D3" s="11"/>
      <c r="E3" s="11" t="s">
        <v>17</v>
      </c>
      <c r="F3" s="11"/>
      <c r="G3" s="11"/>
      <c r="H3" s="11"/>
      <c r="I3" s="11"/>
      <c r="J3" s="11" t="s">
        <v>16</v>
      </c>
      <c r="K3" s="11"/>
      <c r="L3" s="11"/>
      <c r="M3" s="11"/>
      <c r="N3" s="11"/>
      <c r="O3" s="11" t="s">
        <v>17</v>
      </c>
      <c r="P3" s="11"/>
      <c r="Q3" s="11"/>
    </row>
    <row r="4" spans="1:17" ht="12.75">
      <c r="A4" s="19" t="s">
        <v>5</v>
      </c>
      <c r="B4" s="5">
        <v>2791</v>
      </c>
      <c r="C4" s="5">
        <f>B4</f>
        <v>2791</v>
      </c>
      <c r="D4" s="5">
        <f>C4</f>
        <v>2791</v>
      </c>
      <c r="E4" s="5">
        <f>ROUNDUP(SUM(PRODUCT(D4,0.045),D4),0)</f>
        <v>2917</v>
      </c>
      <c r="F4" s="5">
        <f>E4</f>
        <v>2917</v>
      </c>
      <c r="G4" s="5">
        <f>F4</f>
        <v>2917</v>
      </c>
      <c r="H4" s="5">
        <f>G4</f>
        <v>2917</v>
      </c>
      <c r="I4" s="5">
        <f>H4</f>
        <v>2917</v>
      </c>
      <c r="J4" s="5">
        <f>ROUNDUP(SUM(PRODUCT(I4,0.065),I4),0)</f>
        <v>3107</v>
      </c>
      <c r="K4" s="5">
        <f>J4</f>
        <v>3107</v>
      </c>
      <c r="L4" s="5">
        <f>K4</f>
        <v>3107</v>
      </c>
      <c r="M4" s="5">
        <f>L4</f>
        <v>3107</v>
      </c>
      <c r="N4" s="5">
        <f>M4</f>
        <v>3107</v>
      </c>
      <c r="O4" s="5">
        <f>ROUNDUP(SUM(PRODUCT(N4,0.045),N4),0)</f>
        <v>3247</v>
      </c>
      <c r="P4" s="5">
        <f>O4</f>
        <v>3247</v>
      </c>
      <c r="Q4" s="5">
        <f>P4</f>
        <v>3247</v>
      </c>
    </row>
    <row r="5" spans="1:17" ht="12.75">
      <c r="A5" s="19" t="s">
        <v>1</v>
      </c>
      <c r="B5" s="5"/>
      <c r="C5" s="14"/>
      <c r="D5" s="5"/>
      <c r="E5" s="8">
        <v>0.045</v>
      </c>
      <c r="F5" s="14"/>
      <c r="G5" s="5"/>
      <c r="H5" s="5"/>
      <c r="I5" s="8"/>
      <c r="J5" s="8">
        <v>0.065</v>
      </c>
      <c r="K5" s="5"/>
      <c r="L5" s="8"/>
      <c r="M5" s="5"/>
      <c r="N5" s="5"/>
      <c r="O5" s="8">
        <v>0.045</v>
      </c>
      <c r="P5" s="5"/>
      <c r="Q5" s="5"/>
    </row>
    <row r="7" spans="1:17" ht="12.75">
      <c r="A7" s="19" t="s">
        <v>13</v>
      </c>
      <c r="B7" s="5">
        <v>2457</v>
      </c>
      <c r="C7" s="5">
        <f>B7</f>
        <v>2457</v>
      </c>
      <c r="D7" s="5">
        <f aca="true" t="shared" si="0" ref="D7:I7">C7</f>
        <v>2457</v>
      </c>
      <c r="E7" s="5">
        <f t="shared" si="0"/>
        <v>2457</v>
      </c>
      <c r="F7" s="5">
        <f t="shared" si="0"/>
        <v>2457</v>
      </c>
      <c r="G7" s="5">
        <f t="shared" si="0"/>
        <v>2457</v>
      </c>
      <c r="H7" s="5">
        <f t="shared" si="0"/>
        <v>2457</v>
      </c>
      <c r="I7" s="5">
        <f t="shared" si="0"/>
        <v>2457</v>
      </c>
      <c r="J7" s="5">
        <v>2579</v>
      </c>
      <c r="K7" s="5">
        <f aca="true" t="shared" si="1" ref="K7:Q7">J7</f>
        <v>2579</v>
      </c>
      <c r="L7" s="5">
        <f t="shared" si="1"/>
        <v>2579</v>
      </c>
      <c r="M7" s="5">
        <f t="shared" si="1"/>
        <v>2579</v>
      </c>
      <c r="N7" s="5">
        <f t="shared" si="1"/>
        <v>2579</v>
      </c>
      <c r="O7" s="5">
        <f t="shared" si="1"/>
        <v>2579</v>
      </c>
      <c r="P7" s="5">
        <f t="shared" si="1"/>
        <v>2579</v>
      </c>
      <c r="Q7" s="5">
        <f t="shared" si="1"/>
        <v>2579</v>
      </c>
    </row>
    <row r="9" spans="1:17" ht="12.75">
      <c r="A9" s="22" t="s">
        <v>2</v>
      </c>
      <c r="B9" s="15">
        <f aca="true" t="shared" si="2" ref="B9:Q9">ROUNDUP(PRODUCT(B4,1.47661,13),0)</f>
        <v>53576</v>
      </c>
      <c r="C9" s="15">
        <f t="shared" si="2"/>
        <v>53576</v>
      </c>
      <c r="D9" s="15">
        <f t="shared" si="2"/>
        <v>53576</v>
      </c>
      <c r="E9" s="15">
        <f t="shared" si="2"/>
        <v>55995</v>
      </c>
      <c r="F9" s="15">
        <f t="shared" si="2"/>
        <v>55995</v>
      </c>
      <c r="G9" s="15">
        <f t="shared" si="2"/>
        <v>55995</v>
      </c>
      <c r="H9" s="15">
        <f t="shared" si="2"/>
        <v>55995</v>
      </c>
      <c r="I9" s="15">
        <f t="shared" si="2"/>
        <v>55995</v>
      </c>
      <c r="J9" s="15">
        <f t="shared" si="2"/>
        <v>59642</v>
      </c>
      <c r="K9" s="15">
        <f t="shared" si="2"/>
        <v>59642</v>
      </c>
      <c r="L9" s="15">
        <f t="shared" si="2"/>
        <v>59642</v>
      </c>
      <c r="M9" s="15">
        <f t="shared" si="2"/>
        <v>59642</v>
      </c>
      <c r="N9" s="15">
        <f t="shared" si="2"/>
        <v>59642</v>
      </c>
      <c r="O9" s="15">
        <f t="shared" si="2"/>
        <v>62330</v>
      </c>
      <c r="P9" s="15">
        <f t="shared" si="2"/>
        <v>62330</v>
      </c>
      <c r="Q9" s="15">
        <f t="shared" si="2"/>
        <v>62330</v>
      </c>
    </row>
    <row r="11" spans="1:17" ht="12.75">
      <c r="A11" s="19" t="s">
        <v>19</v>
      </c>
      <c r="B11" s="5">
        <f>ROUNDUP(PRODUCT(PRODUCT(B7,0.2),1.47661,13),0)</f>
        <v>9433</v>
      </c>
      <c r="C11" s="5">
        <f aca="true" t="shared" si="3" ref="C11:Q11">ROUNDUP(PRODUCT(PRODUCT(C7,0.25),1.47661,13),0)</f>
        <v>11792</v>
      </c>
      <c r="D11" s="5">
        <f t="shared" si="3"/>
        <v>11792</v>
      </c>
      <c r="E11" s="5">
        <f t="shared" si="3"/>
        <v>11792</v>
      </c>
      <c r="F11" s="5">
        <f t="shared" si="3"/>
        <v>11792</v>
      </c>
      <c r="G11" s="5">
        <f t="shared" si="3"/>
        <v>11792</v>
      </c>
      <c r="H11" s="5">
        <f t="shared" si="3"/>
        <v>11792</v>
      </c>
      <c r="I11" s="5">
        <f t="shared" si="3"/>
        <v>11792</v>
      </c>
      <c r="J11" s="5">
        <f t="shared" si="3"/>
        <v>12377</v>
      </c>
      <c r="K11" s="5">
        <f t="shared" si="3"/>
        <v>12377</v>
      </c>
      <c r="L11" s="5">
        <f t="shared" si="3"/>
        <v>12377</v>
      </c>
      <c r="M11" s="5">
        <f t="shared" si="3"/>
        <v>12377</v>
      </c>
      <c r="N11" s="5">
        <f t="shared" si="3"/>
        <v>12377</v>
      </c>
      <c r="O11" s="5">
        <f t="shared" si="3"/>
        <v>12377</v>
      </c>
      <c r="P11" s="5">
        <f t="shared" si="3"/>
        <v>12377</v>
      </c>
      <c r="Q11" s="5">
        <f t="shared" si="3"/>
        <v>12377</v>
      </c>
    </row>
    <row r="13" spans="1:17" ht="12.75">
      <c r="A13" s="19" t="s">
        <v>23</v>
      </c>
      <c r="B13" s="15">
        <f aca="true" t="shared" si="4" ref="B13:Q13">SUM(B9,B11)</f>
        <v>63009</v>
      </c>
      <c r="C13" s="15">
        <f t="shared" si="4"/>
        <v>65368</v>
      </c>
      <c r="D13" s="15">
        <f t="shared" si="4"/>
        <v>65368</v>
      </c>
      <c r="E13" s="15">
        <f t="shared" si="4"/>
        <v>67787</v>
      </c>
      <c r="F13" s="15">
        <f t="shared" si="4"/>
        <v>67787</v>
      </c>
      <c r="G13" s="15">
        <f t="shared" si="4"/>
        <v>67787</v>
      </c>
      <c r="H13" s="15">
        <f t="shared" si="4"/>
        <v>67787</v>
      </c>
      <c r="I13" s="15">
        <f t="shared" si="4"/>
        <v>67787</v>
      </c>
      <c r="J13" s="15">
        <f t="shared" si="4"/>
        <v>72019</v>
      </c>
      <c r="K13" s="15">
        <f t="shared" si="4"/>
        <v>72019</v>
      </c>
      <c r="L13" s="15">
        <f t="shared" si="4"/>
        <v>72019</v>
      </c>
      <c r="M13" s="15">
        <f t="shared" si="4"/>
        <v>72019</v>
      </c>
      <c r="N13" s="15">
        <f t="shared" si="4"/>
        <v>72019</v>
      </c>
      <c r="O13" s="15">
        <f t="shared" si="4"/>
        <v>74707</v>
      </c>
      <c r="P13" s="15">
        <f t="shared" si="4"/>
        <v>74707</v>
      </c>
      <c r="Q13" s="15">
        <f t="shared" si="4"/>
        <v>74707</v>
      </c>
    </row>
    <row r="14" spans="1:17" ht="12.75">
      <c r="A14" s="19" t="s">
        <v>30</v>
      </c>
      <c r="B14" s="15">
        <f>Actuel!Y20+B13</f>
        <v>1152079</v>
      </c>
      <c r="C14" s="15">
        <f aca="true" t="shared" si="5" ref="C14:Q14">SUM(B14,C13)</f>
        <v>1217447</v>
      </c>
      <c r="D14" s="15">
        <f t="shared" si="5"/>
        <v>1282815</v>
      </c>
      <c r="E14" s="15">
        <f t="shared" si="5"/>
        <v>1350602</v>
      </c>
      <c r="F14" s="15">
        <f t="shared" si="5"/>
        <v>1418389</v>
      </c>
      <c r="G14" s="15">
        <f t="shared" si="5"/>
        <v>1486176</v>
      </c>
      <c r="H14" s="15">
        <f t="shared" si="5"/>
        <v>1553963</v>
      </c>
      <c r="I14" s="15">
        <f t="shared" si="5"/>
        <v>1621750</v>
      </c>
      <c r="J14" s="15">
        <f t="shared" si="5"/>
        <v>1693769</v>
      </c>
      <c r="K14" s="15">
        <f t="shared" si="5"/>
        <v>1765788</v>
      </c>
      <c r="L14" s="15">
        <f t="shared" si="5"/>
        <v>1837807</v>
      </c>
      <c r="M14" s="15">
        <f t="shared" si="5"/>
        <v>1909826</v>
      </c>
      <c r="N14" s="15">
        <f t="shared" si="5"/>
        <v>1981845</v>
      </c>
      <c r="O14" s="15">
        <f t="shared" si="5"/>
        <v>2056552</v>
      </c>
      <c r="P14" s="15">
        <f t="shared" si="5"/>
        <v>2131259</v>
      </c>
      <c r="Q14" s="15">
        <f t="shared" si="5"/>
        <v>2205966</v>
      </c>
    </row>
    <row r="15" spans="1:17" ht="12.75">
      <c r="A15" s="19" t="s">
        <v>27</v>
      </c>
      <c r="B15" s="15">
        <f>B13-Actuel!Z19</f>
        <v>-9</v>
      </c>
      <c r="C15" s="15">
        <f>C13-Actuel!AA19</f>
        <v>431</v>
      </c>
      <c r="D15" s="15">
        <f>D13-Actuel!AB19</f>
        <v>431</v>
      </c>
      <c r="E15" s="15">
        <f>E13-Actuel!AC19</f>
        <v>104</v>
      </c>
      <c r="F15" s="15">
        <f>F13-Actuel!AD19</f>
        <v>104</v>
      </c>
      <c r="G15" s="15">
        <f>G13-Actuel!AE19</f>
        <v>104</v>
      </c>
      <c r="H15" s="15">
        <f>H13-Actuel!AF19</f>
        <v>104</v>
      </c>
      <c r="I15" s="15">
        <f>I13-Actuel!AG19</f>
        <v>104</v>
      </c>
      <c r="J15" s="15">
        <f>J13-Actuel!AH19</f>
        <v>-483</v>
      </c>
      <c r="K15" s="15">
        <f>K13-Actuel!AI19</f>
        <v>-483</v>
      </c>
      <c r="L15" s="15">
        <f>L13-Actuel!AJ19</f>
        <v>-483</v>
      </c>
      <c r="M15" s="15">
        <f>M13-Actuel!AK19</f>
        <v>-483</v>
      </c>
      <c r="N15" s="15">
        <f>N13-Actuel!AL19</f>
        <v>-483</v>
      </c>
      <c r="O15" s="15">
        <f>O13-Actuel!AM19</f>
        <v>-896</v>
      </c>
      <c r="P15" s="15">
        <f>P13-Actuel!AN19</f>
        <v>-896</v>
      </c>
      <c r="Q15" s="15">
        <f>Q13-Actuel!AO19</f>
        <v>-896</v>
      </c>
    </row>
    <row r="16" spans="1:17" ht="12.75">
      <c r="A16" s="19" t="s">
        <v>26</v>
      </c>
      <c r="B16" s="15">
        <f>B15</f>
        <v>-9</v>
      </c>
      <c r="C16" s="5">
        <f aca="true" t="shared" si="6" ref="C16:Q16">SUM(B16,C15)</f>
        <v>422</v>
      </c>
      <c r="D16" s="5">
        <f t="shared" si="6"/>
        <v>853</v>
      </c>
      <c r="E16" s="5">
        <f t="shared" si="6"/>
        <v>957</v>
      </c>
      <c r="F16" s="5">
        <f t="shared" si="6"/>
        <v>1061</v>
      </c>
      <c r="G16" s="5">
        <f t="shared" si="6"/>
        <v>1165</v>
      </c>
      <c r="H16" s="5">
        <f t="shared" si="6"/>
        <v>1269</v>
      </c>
      <c r="I16" s="5">
        <f t="shared" si="6"/>
        <v>1373</v>
      </c>
      <c r="J16" s="5">
        <f t="shared" si="6"/>
        <v>890</v>
      </c>
      <c r="K16" s="5">
        <f t="shared" si="6"/>
        <v>407</v>
      </c>
      <c r="L16" s="5">
        <f t="shared" si="6"/>
        <v>-76</v>
      </c>
      <c r="M16" s="5">
        <f t="shared" si="6"/>
        <v>-559</v>
      </c>
      <c r="N16" s="5">
        <f t="shared" si="6"/>
        <v>-1042</v>
      </c>
      <c r="O16" s="5">
        <f t="shared" si="6"/>
        <v>-1938</v>
      </c>
      <c r="P16" s="5">
        <f t="shared" si="6"/>
        <v>-2834</v>
      </c>
      <c r="Q16" s="5">
        <f t="shared" si="6"/>
        <v>-3730</v>
      </c>
    </row>
    <row r="17" spans="14:17" ht="12.75">
      <c r="N17" s="25" t="s">
        <v>25</v>
      </c>
      <c r="O17" s="25"/>
      <c r="P17" s="25"/>
      <c r="Q17" s="5">
        <f>ROUNDUP(PRODUCT(Q16,0.771),0)</f>
        <v>-2876</v>
      </c>
    </row>
    <row r="18" spans="1:17" ht="12.75">
      <c r="A18" s="19" t="s">
        <v>37</v>
      </c>
      <c r="M18" s="25" t="s">
        <v>28</v>
      </c>
      <c r="N18" s="25"/>
      <c r="O18" s="25"/>
      <c r="P18" s="25"/>
      <c r="Q18" s="11">
        <f>ROUNDUP((Q17/480),0)</f>
        <v>-6</v>
      </c>
    </row>
  </sheetData>
  <sheetProtection/>
  <mergeCells count="2">
    <mergeCell ref="M18:P18"/>
    <mergeCell ref="N17:P17"/>
  </mergeCells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  <ignoredErrors>
    <ignoredError sqref="C15:Q15 E4:J4 O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u_irpsnjcgt</cp:lastModifiedBy>
  <dcterms:created xsi:type="dcterms:W3CDTF">2011-01-26T12:55:48Z</dcterms:created>
  <dcterms:modified xsi:type="dcterms:W3CDTF">2011-01-26T12:55:48Z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DisplayName">
    <vt:lpwstr>SNJ-CGT</vt:lpwstr>
  </property>
  <property fmtid="{D5CDD505-2E9C-101B-9397-08002B2CF9AE}" pid="3" name="_AdHocReviewCycleID">
    <vt:i4>-74397530</vt:i4>
  </property>
  <property fmtid="{D5CDD505-2E9C-101B-9397-08002B2CF9AE}" pid="4" name="_NewReviewCycle">
    <vt:lpwstr/>
  </property>
  <property fmtid="{D5CDD505-2E9C-101B-9397-08002B2CF9AE}" pid="5" name="_AuthorEmail">
    <vt:lpwstr>SNJ-CGT@radiofrance.com</vt:lpwstr>
  </property>
  <property fmtid="{D5CDD505-2E9C-101B-9397-08002B2CF9AE}" pid="6" name="_EmailSubject">
    <vt:lpwstr>privé</vt:lpwstr>
  </property>
  <property fmtid="{D5CDD505-2E9C-101B-9397-08002B2CF9AE}" pid="7" name="_PreviousAdHocReviewCycleID">
    <vt:i4>-2485259</vt:i4>
  </property>
</Properties>
</file>